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242266C3-2E9C-404D-AB18-26FBF14E5C0F}" xr6:coauthVersionLast="47" xr6:coauthVersionMax="47" xr10:uidLastSave="{00000000-0000-0000-0000-000000000000}"/>
  <bookViews>
    <workbookView xWindow="-120" yWindow="-120" windowWidth="21840" windowHeight="11280" tabRatio="763" xr2:uid="{00000000-000D-0000-FFFF-FFFF00000000}"/>
  </bookViews>
  <sheets>
    <sheet name="Gesamtkosten" sheetId="1" r:id="rId1"/>
    <sheet name="Modul Führung" sheetId="2" r:id="rId2"/>
    <sheet name="Modul Sanitätsdienst" sheetId="3" r:id="rId3"/>
    <sheet name="Modul Betreuungsdienst" sheetId="4" r:id="rId4"/>
    <sheet name="Modul Verpflegungsdienst" sheetId="5" r:id="rId5"/>
    <sheet name="Personalkosten" sheetId="7" r:id="rId6"/>
    <sheet name="Sonstiges" sheetId="6" r:id="rId7"/>
    <sheet name="Information - Bitte beachten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0" i="1" l="1"/>
  <c r="F31" i="2"/>
  <c r="C27" i="3"/>
  <c r="C26" i="3"/>
  <c r="D25" i="7" l="1"/>
  <c r="G25" i="7"/>
  <c r="F279" i="6"/>
  <c r="F280" i="6"/>
  <c r="F18" i="6"/>
  <c r="C106" i="6" s="1"/>
  <c r="F106" i="6" s="1"/>
  <c r="F19" i="6"/>
  <c r="F20" i="6"/>
  <c r="C108" i="6"/>
  <c r="F108" i="6" s="1"/>
  <c r="F21" i="6"/>
  <c r="C109" i="6"/>
  <c r="F109" i="6"/>
  <c r="F22" i="6"/>
  <c r="C110" i="6" s="1"/>
  <c r="F110" i="6" s="1"/>
  <c r="F23" i="6"/>
  <c r="C111" i="6" s="1"/>
  <c r="F111" i="6" s="1"/>
  <c r="F24" i="6"/>
  <c r="C112" i="6" s="1"/>
  <c r="F112" i="6" s="1"/>
  <c r="F25" i="6"/>
  <c r="C113" i="6"/>
  <c r="F113" i="6" s="1"/>
  <c r="F26" i="6"/>
  <c r="C114" i="6"/>
  <c r="F114" i="6"/>
  <c r="F27" i="6"/>
  <c r="C115" i="6" s="1"/>
  <c r="F115" i="6" s="1"/>
  <c r="F34" i="6"/>
  <c r="C116" i="6"/>
  <c r="F116" i="6" s="1"/>
  <c r="F35" i="6"/>
  <c r="C117" i="6" s="1"/>
  <c r="F117" i="6" s="1"/>
  <c r="F36" i="6"/>
  <c r="C118" i="6"/>
  <c r="F118" i="6"/>
  <c r="F52" i="6"/>
  <c r="F53" i="6"/>
  <c r="C120" i="6"/>
  <c r="F120" i="6" s="1"/>
  <c r="F54" i="6"/>
  <c r="C121" i="6" s="1"/>
  <c r="F121" i="6" s="1"/>
  <c r="F55" i="6"/>
  <c r="C122" i="6"/>
  <c r="F122" i="6" s="1"/>
  <c r="F56" i="6"/>
  <c r="C123" i="6" s="1"/>
  <c r="F123" i="6" s="1"/>
  <c r="F57" i="6"/>
  <c r="C124" i="6" s="1"/>
  <c r="F124" i="6" s="1"/>
  <c r="F58" i="6"/>
  <c r="C125" i="6"/>
  <c r="F125" i="6"/>
  <c r="F59" i="6"/>
  <c r="C126" i="6" s="1"/>
  <c r="F126" i="6" s="1"/>
  <c r="F60" i="6"/>
  <c r="C127" i="6" s="1"/>
  <c r="F127" i="6" s="1"/>
  <c r="F67" i="6"/>
  <c r="C128" i="6" s="1"/>
  <c r="F128" i="6" s="1"/>
  <c r="F68" i="6"/>
  <c r="C129" i="6"/>
  <c r="F129" i="6"/>
  <c r="F70" i="6"/>
  <c r="C130" i="6"/>
  <c r="F130" i="6"/>
  <c r="F71" i="6"/>
  <c r="C131" i="6" s="1"/>
  <c r="F131" i="6" s="1"/>
  <c r="F72" i="6"/>
  <c r="C132" i="6"/>
  <c r="F132" i="6" s="1"/>
  <c r="F73" i="6"/>
  <c r="C133" i="6"/>
  <c r="F133" i="6" s="1"/>
  <c r="F74" i="6"/>
  <c r="C134" i="6"/>
  <c r="F134" i="6" s="1"/>
  <c r="F75" i="6"/>
  <c r="C135" i="6" s="1"/>
  <c r="F135" i="6" s="1"/>
  <c r="F76" i="6"/>
  <c r="C136" i="6"/>
  <c r="F136" i="6" s="1"/>
  <c r="F77" i="6"/>
  <c r="C137" i="6" s="1"/>
  <c r="F137" i="6" s="1"/>
  <c r="F80" i="6"/>
  <c r="C138" i="6" s="1"/>
  <c r="F138" i="6" s="1"/>
  <c r="F81" i="6"/>
  <c r="C139" i="6" s="1"/>
  <c r="F139" i="6" s="1"/>
  <c r="F83" i="6"/>
  <c r="C140" i="6"/>
  <c r="F140" i="6" s="1"/>
  <c r="F82" i="6"/>
  <c r="C141" i="6"/>
  <c r="F141" i="6"/>
  <c r="F84" i="6"/>
  <c r="C142" i="6" s="1"/>
  <c r="F142" i="6" s="1"/>
  <c r="F86" i="6"/>
  <c r="C143" i="6" s="1"/>
  <c r="F143" i="6" s="1"/>
  <c r="F87" i="6"/>
  <c r="C144" i="6" s="1"/>
  <c r="F144" i="6" s="1"/>
  <c r="F89" i="6"/>
  <c r="C145" i="6"/>
  <c r="F145" i="6" s="1"/>
  <c r="F90" i="6"/>
  <c r="C146" i="6"/>
  <c r="F146" i="6"/>
  <c r="F91" i="6"/>
  <c r="C147" i="6" s="1"/>
  <c r="F147" i="6" s="1"/>
  <c r="H76" i="1"/>
  <c r="F259" i="6"/>
  <c r="F260" i="6"/>
  <c r="F261" i="6"/>
  <c r="F262" i="6"/>
  <c r="F263" i="6"/>
  <c r="F17" i="6"/>
  <c r="F32" i="6"/>
  <c r="F33" i="6"/>
  <c r="F41" i="6"/>
  <c r="F42" i="6"/>
  <c r="F43" i="6"/>
  <c r="F44" i="6"/>
  <c r="F45" i="6"/>
  <c r="F46" i="6"/>
  <c r="F47" i="6"/>
  <c r="F69" i="6"/>
  <c r="F78" i="6"/>
  <c r="F79" i="6"/>
  <c r="F85" i="6"/>
  <c r="F88" i="6"/>
  <c r="F92" i="6"/>
  <c r="F97" i="6"/>
  <c r="F98" i="6"/>
  <c r="F265" i="6"/>
  <c r="F266" i="6"/>
  <c r="F267" i="6"/>
  <c r="F203" i="6"/>
  <c r="F204" i="6"/>
  <c r="F205" i="6"/>
  <c r="F206" i="6"/>
  <c r="F207" i="6"/>
  <c r="F212" i="6"/>
  <c r="F213" i="6"/>
  <c r="F218" i="6"/>
  <c r="F219" i="6"/>
  <c r="F223" i="6"/>
  <c r="F224" i="6"/>
  <c r="F229" i="6"/>
  <c r="E230" i="6"/>
  <c r="F230" i="6" s="1"/>
  <c r="F235" i="6"/>
  <c r="F236" i="6"/>
  <c r="F237" i="6" s="1"/>
  <c r="F241" i="6"/>
  <c r="F242" i="6"/>
  <c r="F243" i="6"/>
  <c r="F244" i="6"/>
  <c r="F245" i="6"/>
  <c r="F246" i="6"/>
  <c r="F247" i="6"/>
  <c r="F248" i="6"/>
  <c r="F249" i="6"/>
  <c r="D71" i="7"/>
  <c r="P19" i="7"/>
  <c r="P23" i="7" s="1"/>
  <c r="C1010" i="3"/>
  <c r="F1010" i="3"/>
  <c r="F1011" i="3"/>
  <c r="F994" i="3"/>
  <c r="F995" i="3"/>
  <c r="F996" i="3"/>
  <c r="F997" i="3"/>
  <c r="F998" i="3"/>
  <c r="F999" i="3"/>
  <c r="F1000" i="3"/>
  <c r="F1001" i="3"/>
  <c r="F1002" i="3"/>
  <c r="F1003" i="3"/>
  <c r="F1004" i="3"/>
  <c r="F1016" i="3"/>
  <c r="F1017" i="3"/>
  <c r="F1018" i="3"/>
  <c r="F1019" i="3"/>
  <c r="F1020" i="3"/>
  <c r="F680" i="3"/>
  <c r="C1025" i="3" s="1"/>
  <c r="F1025" i="3" s="1"/>
  <c r="F681" i="3"/>
  <c r="C1026" i="3" s="1"/>
  <c r="F1026" i="3" s="1"/>
  <c r="F682" i="3"/>
  <c r="C1027" i="3" s="1"/>
  <c r="F1027" i="3" s="1"/>
  <c r="F683" i="3"/>
  <c r="C1028" i="3" s="1"/>
  <c r="F1028" i="3"/>
  <c r="F684" i="3"/>
  <c r="C1029" i="3" s="1"/>
  <c r="F1029" i="3" s="1"/>
  <c r="F685" i="3"/>
  <c r="C1030" i="3" s="1"/>
  <c r="F1030" i="3" s="1"/>
  <c r="F686" i="3"/>
  <c r="C1031" i="3" s="1"/>
  <c r="F1031" i="3" s="1"/>
  <c r="F687" i="3"/>
  <c r="C1032" i="3" s="1"/>
  <c r="F1032" i="3" s="1"/>
  <c r="F688" i="3"/>
  <c r="C1033" i="3"/>
  <c r="F1033" i="3" s="1"/>
  <c r="F689" i="3"/>
  <c r="C1034" i="3" s="1"/>
  <c r="F1034" i="3" s="1"/>
  <c r="F690" i="3"/>
  <c r="C1035" i="3"/>
  <c r="F1035" i="3" s="1"/>
  <c r="F691" i="3"/>
  <c r="C1036" i="3" s="1"/>
  <c r="F1036" i="3" s="1"/>
  <c r="F692" i="3"/>
  <c r="C1037" i="3" s="1"/>
  <c r="F1037" i="3" s="1"/>
  <c r="F693" i="3"/>
  <c r="C1038" i="3" s="1"/>
  <c r="F1038" i="3" s="1"/>
  <c r="F694" i="3"/>
  <c r="C1039" i="3"/>
  <c r="F1039" i="3" s="1"/>
  <c r="F695" i="3"/>
  <c r="C1040" i="3"/>
  <c r="F1040" i="3"/>
  <c r="F696" i="3"/>
  <c r="C1041" i="3" s="1"/>
  <c r="F1041" i="3" s="1"/>
  <c r="F697" i="3"/>
  <c r="C1042" i="3" s="1"/>
  <c r="F1042" i="3" s="1"/>
  <c r="F698" i="3"/>
  <c r="C1043" i="3"/>
  <c r="F1043" i="3" s="1"/>
  <c r="F699" i="3"/>
  <c r="C1044" i="3" s="1"/>
  <c r="F1044" i="3" s="1"/>
  <c r="F700" i="3"/>
  <c r="C1045" i="3" s="1"/>
  <c r="F1045" i="3" s="1"/>
  <c r="F701" i="3"/>
  <c r="C1046" i="3" s="1"/>
  <c r="F1046" i="3" s="1"/>
  <c r="F702" i="3"/>
  <c r="C1047" i="3" s="1"/>
  <c r="F1047" i="3" s="1"/>
  <c r="F703" i="3"/>
  <c r="C1048" i="3" s="1"/>
  <c r="F1048" i="3" s="1"/>
  <c r="F704" i="3"/>
  <c r="C1049" i="3" s="1"/>
  <c r="F1049" i="3" s="1"/>
  <c r="F705" i="3"/>
  <c r="C1050" i="3" s="1"/>
  <c r="F1050" i="3" s="1"/>
  <c r="F706" i="3"/>
  <c r="C1051" i="3" s="1"/>
  <c r="F1051" i="3" s="1"/>
  <c r="F707" i="3"/>
  <c r="C1052" i="3"/>
  <c r="F1052" i="3" s="1"/>
  <c r="F708" i="3"/>
  <c r="C1053" i="3" s="1"/>
  <c r="F1053" i="3" s="1"/>
  <c r="F709" i="3"/>
  <c r="C1054" i="3" s="1"/>
  <c r="F1054" i="3" s="1"/>
  <c r="F710" i="3"/>
  <c r="C1055" i="3"/>
  <c r="F1055" i="3" s="1"/>
  <c r="F711" i="3"/>
  <c r="C1056" i="3"/>
  <c r="F1056" i="3"/>
  <c r="F712" i="3"/>
  <c r="C1057" i="3" s="1"/>
  <c r="F1057" i="3" s="1"/>
  <c r="F713" i="3"/>
  <c r="C1058" i="3" s="1"/>
  <c r="F1058" i="3" s="1"/>
  <c r="F714" i="3"/>
  <c r="C1059" i="3"/>
  <c r="F1059" i="3" s="1"/>
  <c r="F715" i="3"/>
  <c r="C1060" i="3" s="1"/>
  <c r="F1060" i="3" s="1"/>
  <c r="F716" i="3"/>
  <c r="C1061" i="3" s="1"/>
  <c r="F1061" i="3" s="1"/>
  <c r="F717" i="3"/>
  <c r="C1062" i="3" s="1"/>
  <c r="F1062" i="3" s="1"/>
  <c r="F718" i="3"/>
  <c r="C1063" i="3" s="1"/>
  <c r="F1063" i="3" s="1"/>
  <c r="F719" i="3"/>
  <c r="C1064" i="3" s="1"/>
  <c r="F1064" i="3" s="1"/>
  <c r="F720" i="3"/>
  <c r="C1065" i="3" s="1"/>
  <c r="F1065" i="3" s="1"/>
  <c r="F721" i="3"/>
  <c r="C1066" i="3" s="1"/>
  <c r="F1066" i="3" s="1"/>
  <c r="F722" i="3"/>
  <c r="C1067" i="3" s="1"/>
  <c r="F1067" i="3" s="1"/>
  <c r="F723" i="3"/>
  <c r="C1068" i="3"/>
  <c r="F1068" i="3" s="1"/>
  <c r="F724" i="3"/>
  <c r="C1069" i="3" s="1"/>
  <c r="F1069" i="3" s="1"/>
  <c r="F725" i="3"/>
  <c r="C1070" i="3" s="1"/>
  <c r="F1070" i="3" s="1"/>
  <c r="F726" i="3"/>
  <c r="C1071" i="3"/>
  <c r="F1071" i="3" s="1"/>
  <c r="F727" i="3"/>
  <c r="C1072" i="3"/>
  <c r="F1072" i="3"/>
  <c r="F728" i="3"/>
  <c r="C1073" i="3" s="1"/>
  <c r="F1073" i="3" s="1"/>
  <c r="F590" i="3"/>
  <c r="C1078" i="3" s="1"/>
  <c r="F1078" i="3" s="1"/>
  <c r="F591" i="3"/>
  <c r="C1079" i="3" s="1"/>
  <c r="F1079" i="3" s="1"/>
  <c r="F647" i="3"/>
  <c r="C1080" i="3"/>
  <c r="F1080" i="3" s="1"/>
  <c r="F648" i="3"/>
  <c r="C1081" i="3"/>
  <c r="F1081" i="3"/>
  <c r="F649" i="3"/>
  <c r="C1082" i="3" s="1"/>
  <c r="F1082" i="3" s="1"/>
  <c r="F650" i="3"/>
  <c r="C1083" i="3" s="1"/>
  <c r="F1083" i="3" s="1"/>
  <c r="F651" i="3"/>
  <c r="C1084" i="3"/>
  <c r="F1084" i="3" s="1"/>
  <c r="F652" i="3"/>
  <c r="C1085" i="3" s="1"/>
  <c r="F1085" i="3" s="1"/>
  <c r="F653" i="3"/>
  <c r="C1086" i="3" s="1"/>
  <c r="F1086" i="3" s="1"/>
  <c r="F654" i="3"/>
  <c r="C1087" i="3" s="1"/>
  <c r="F1087" i="3" s="1"/>
  <c r="F655" i="3"/>
  <c r="C1088" i="3" s="1"/>
  <c r="F1088" i="3" s="1"/>
  <c r="F656" i="3"/>
  <c r="C1089" i="3" s="1"/>
  <c r="F1089" i="3" s="1"/>
  <c r="F657" i="3"/>
  <c r="C1090" i="3" s="1"/>
  <c r="F1090" i="3" s="1"/>
  <c r="F658" i="3"/>
  <c r="C1091" i="3" s="1"/>
  <c r="F1091" i="3" s="1"/>
  <c r="F659" i="3"/>
  <c r="C1092" i="3" s="1"/>
  <c r="F1092" i="3" s="1"/>
  <c r="F660" i="3"/>
  <c r="C1093" i="3" s="1"/>
  <c r="F1093" i="3" s="1"/>
  <c r="F661" i="3"/>
  <c r="C1094" i="3" s="1"/>
  <c r="F1094" i="3" s="1"/>
  <c r="F663" i="3"/>
  <c r="C1095" i="3" s="1"/>
  <c r="F1095" i="3" s="1"/>
  <c r="F664" i="3"/>
  <c r="C1096" i="3" s="1"/>
  <c r="F1096" i="3" s="1"/>
  <c r="F665" i="3"/>
  <c r="C1097" i="3"/>
  <c r="F1097" i="3" s="1"/>
  <c r="F667" i="3"/>
  <c r="C1098" i="3" s="1"/>
  <c r="F1098" i="3" s="1"/>
  <c r="F1099" i="3"/>
  <c r="F1100" i="3"/>
  <c r="F761" i="3"/>
  <c r="C1110" i="3"/>
  <c r="F1110" i="3" s="1"/>
  <c r="F792" i="3"/>
  <c r="C1111" i="3" s="1"/>
  <c r="F1111" i="3"/>
  <c r="F793" i="3"/>
  <c r="C1112" i="3" s="1"/>
  <c r="F1112" i="3" s="1"/>
  <c r="F794" i="3"/>
  <c r="C1113" i="3" s="1"/>
  <c r="F1113" i="3" s="1"/>
  <c r="F796" i="3"/>
  <c r="C1114" i="3"/>
  <c r="F1114" i="3" s="1"/>
  <c r="F805" i="3"/>
  <c r="C1115" i="3"/>
  <c r="F1115" i="3" s="1"/>
  <c r="F807" i="3"/>
  <c r="C1116" i="3" s="1"/>
  <c r="F1116" i="3" s="1"/>
  <c r="F820" i="3"/>
  <c r="C1117" i="3" s="1"/>
  <c r="F1117" i="3" s="1"/>
  <c r="F821" i="3"/>
  <c r="C1118" i="3"/>
  <c r="F1118" i="3" s="1"/>
  <c r="F822" i="3"/>
  <c r="C1119" i="3" s="1"/>
  <c r="F1119" i="3" s="1"/>
  <c r="F823" i="3"/>
  <c r="C1120" i="3" s="1"/>
  <c r="F1120" i="3" s="1"/>
  <c r="F826" i="3"/>
  <c r="C1121" i="3" s="1"/>
  <c r="F1121" i="3" s="1"/>
  <c r="F827" i="3"/>
  <c r="C1122" i="3"/>
  <c r="F1122" i="3" s="1"/>
  <c r="F828" i="3"/>
  <c r="C1123" i="3" s="1"/>
  <c r="F1123" i="3" s="1"/>
  <c r="F831" i="3"/>
  <c r="C1124" i="3" s="1"/>
  <c r="F1124" i="3" s="1"/>
  <c r="F833" i="3"/>
  <c r="C1125" i="3" s="1"/>
  <c r="F1125" i="3" s="1"/>
  <c r="F1126" i="3"/>
  <c r="F880" i="3"/>
  <c r="C1131" i="3" s="1"/>
  <c r="F1131" i="3" s="1"/>
  <c r="F911" i="3"/>
  <c r="C1132" i="3" s="1"/>
  <c r="F1132" i="3" s="1"/>
  <c r="F912" i="3"/>
  <c r="C1133" i="3" s="1"/>
  <c r="F1133" i="3" s="1"/>
  <c r="F913" i="3"/>
  <c r="C1134" i="3" s="1"/>
  <c r="F1134" i="3" s="1"/>
  <c r="F915" i="3"/>
  <c r="C1135" i="3" s="1"/>
  <c r="F1135" i="3" s="1"/>
  <c r="F924" i="3"/>
  <c r="C1136" i="3" s="1"/>
  <c r="F1136" i="3" s="1"/>
  <c r="F933" i="3"/>
  <c r="C1137" i="3" s="1"/>
  <c r="F1137" i="3" s="1"/>
  <c r="F934" i="3"/>
  <c r="C1138" i="3"/>
  <c r="F1138" i="3" s="1"/>
  <c r="F935" i="3"/>
  <c r="C1139" i="3" s="1"/>
  <c r="F1139" i="3" s="1"/>
  <c r="F936" i="3"/>
  <c r="C1140" i="3" s="1"/>
  <c r="F1140" i="3" s="1"/>
  <c r="F939" i="3"/>
  <c r="C1141" i="3"/>
  <c r="F1141" i="3" s="1"/>
  <c r="F940" i="3"/>
  <c r="C1142" i="3" s="1"/>
  <c r="F1142" i="3" s="1"/>
  <c r="F941" i="3"/>
  <c r="C1143" i="3" s="1"/>
  <c r="F1143" i="3" s="1"/>
  <c r="F944" i="3"/>
  <c r="C1144" i="3" s="1"/>
  <c r="F1144" i="3" s="1"/>
  <c r="F946" i="3"/>
  <c r="C1145" i="3"/>
  <c r="F1145" i="3"/>
  <c r="F1146" i="3"/>
  <c r="F1151" i="3"/>
  <c r="F1152" i="3"/>
  <c r="F1153" i="3"/>
  <c r="F1154" i="3"/>
  <c r="K18" i="6"/>
  <c r="H106" i="6"/>
  <c r="K106" i="6"/>
  <c r="K19" i="6"/>
  <c r="K20" i="6"/>
  <c r="H108" i="6"/>
  <c r="K108" i="6" s="1"/>
  <c r="K21" i="6"/>
  <c r="H109" i="6"/>
  <c r="K109" i="6" s="1"/>
  <c r="K22" i="6"/>
  <c r="H110" i="6"/>
  <c r="K110" i="6"/>
  <c r="K23" i="6"/>
  <c r="H111" i="6" s="1"/>
  <c r="K111" i="6" s="1"/>
  <c r="K24" i="6"/>
  <c r="H112" i="6"/>
  <c r="K112" i="6" s="1"/>
  <c r="K25" i="6"/>
  <c r="H113" i="6"/>
  <c r="K113" i="6" s="1"/>
  <c r="K26" i="6"/>
  <c r="H114" i="6"/>
  <c r="K114" i="6" s="1"/>
  <c r="K27" i="6"/>
  <c r="H115" i="6" s="1"/>
  <c r="K115" i="6" s="1"/>
  <c r="K32" i="6"/>
  <c r="K34" i="6"/>
  <c r="H117" i="6"/>
  <c r="K117" i="6" s="1"/>
  <c r="K36" i="6"/>
  <c r="H118" i="6"/>
  <c r="K118" i="6" s="1"/>
  <c r="K52" i="6"/>
  <c r="H119" i="6" s="1"/>
  <c r="K119" i="6" s="1"/>
  <c r="K53" i="6"/>
  <c r="H120" i="6" s="1"/>
  <c r="K120" i="6" s="1"/>
  <c r="K54" i="6"/>
  <c r="H121" i="6"/>
  <c r="K121" i="6" s="1"/>
  <c r="K55" i="6"/>
  <c r="H122" i="6"/>
  <c r="K122" i="6" s="1"/>
  <c r="K56" i="6"/>
  <c r="H123" i="6" s="1"/>
  <c r="K123" i="6" s="1"/>
  <c r="K57" i="6"/>
  <c r="H124" i="6"/>
  <c r="K124" i="6" s="1"/>
  <c r="K58" i="6"/>
  <c r="H125" i="6" s="1"/>
  <c r="K125" i="6" s="1"/>
  <c r="K59" i="6"/>
  <c r="H126" i="6"/>
  <c r="K126" i="6" s="1"/>
  <c r="K60" i="6"/>
  <c r="H127" i="6" s="1"/>
  <c r="K127" i="6" s="1"/>
  <c r="K61" i="6"/>
  <c r="H128" i="6"/>
  <c r="K128" i="6" s="1"/>
  <c r="K62" i="6"/>
  <c r="H129" i="6" s="1"/>
  <c r="K129" i="6" s="1"/>
  <c r="K68" i="6"/>
  <c r="H130" i="6" s="1"/>
  <c r="K130" i="6" s="1"/>
  <c r="K69" i="6"/>
  <c r="H131" i="6" s="1"/>
  <c r="K131" i="6" s="1"/>
  <c r="K71" i="6"/>
  <c r="H132" i="6"/>
  <c r="K132" i="6" s="1"/>
  <c r="K72" i="6"/>
  <c r="H133" i="6"/>
  <c r="K133" i="6"/>
  <c r="K73" i="6"/>
  <c r="H134" i="6"/>
  <c r="K134" i="6" s="1"/>
  <c r="K74" i="6"/>
  <c r="H135" i="6" s="1"/>
  <c r="K135" i="6" s="1"/>
  <c r="K75" i="6"/>
  <c r="H136" i="6" s="1"/>
  <c r="K136" i="6" s="1"/>
  <c r="K76" i="6"/>
  <c r="H137" i="6"/>
  <c r="K137" i="6"/>
  <c r="K77" i="6"/>
  <c r="H138" i="6"/>
  <c r="K138" i="6" s="1"/>
  <c r="K78" i="6"/>
  <c r="H139" i="6" s="1"/>
  <c r="K139" i="6" s="1"/>
  <c r="K81" i="6"/>
  <c r="H140" i="6" s="1"/>
  <c r="K140" i="6" s="1"/>
  <c r="K82" i="6"/>
  <c r="H141" i="6"/>
  <c r="K141" i="6" s="1"/>
  <c r="K83" i="6"/>
  <c r="H142" i="6"/>
  <c r="K142" i="6" s="1"/>
  <c r="K84" i="6"/>
  <c r="H143" i="6" s="1"/>
  <c r="K143" i="6" s="1"/>
  <c r="K86" i="6"/>
  <c r="H144" i="6" s="1"/>
  <c r="K144" i="6" s="1"/>
  <c r="K87" i="6"/>
  <c r="H145" i="6"/>
  <c r="K145" i="6" s="1"/>
  <c r="K88" i="6"/>
  <c r="H146" i="6" s="1"/>
  <c r="K146" i="6" s="1"/>
  <c r="K89" i="6"/>
  <c r="H147" i="6" s="1"/>
  <c r="K147" i="6" s="1"/>
  <c r="K90" i="6"/>
  <c r="H148" i="6" s="1"/>
  <c r="K148" i="6" s="1"/>
  <c r="F33" i="3"/>
  <c r="C466" i="3" s="1"/>
  <c r="F466" i="3" s="1"/>
  <c r="F34" i="3"/>
  <c r="C467" i="3" s="1"/>
  <c r="F467" i="3" s="1"/>
  <c r="F35" i="3"/>
  <c r="C468" i="3" s="1"/>
  <c r="F468" i="3" s="1"/>
  <c r="F36" i="3"/>
  <c r="C469" i="3" s="1"/>
  <c r="F469" i="3" s="1"/>
  <c r="F37" i="3"/>
  <c r="C470" i="3" s="1"/>
  <c r="F470" i="3" s="1"/>
  <c r="F39" i="3"/>
  <c r="C471" i="3" s="1"/>
  <c r="F471" i="3" s="1"/>
  <c r="F41" i="3"/>
  <c r="C472" i="3" s="1"/>
  <c r="F472" i="3" s="1"/>
  <c r="F42" i="3"/>
  <c r="C473" i="3" s="1"/>
  <c r="F473" i="3" s="1"/>
  <c r="F43" i="3"/>
  <c r="C474" i="3" s="1"/>
  <c r="F474" i="3" s="1"/>
  <c r="F44" i="3"/>
  <c r="C475" i="3" s="1"/>
  <c r="F475" i="3" s="1"/>
  <c r="F45" i="3"/>
  <c r="C476" i="3" s="1"/>
  <c r="F476" i="3" s="1"/>
  <c r="F50" i="3"/>
  <c r="C477" i="3" s="1"/>
  <c r="F477" i="3" s="1"/>
  <c r="F53" i="3"/>
  <c r="C478" i="3" s="1"/>
  <c r="F478" i="3" s="1"/>
  <c r="F55" i="3"/>
  <c r="C479" i="3" s="1"/>
  <c r="F479" i="3" s="1"/>
  <c r="F65" i="3"/>
  <c r="C480" i="3" s="1"/>
  <c r="F480" i="3" s="1"/>
  <c r="F66" i="3"/>
  <c r="C481" i="3" s="1"/>
  <c r="F481" i="3" s="1"/>
  <c r="F68" i="3"/>
  <c r="C482" i="3" s="1"/>
  <c r="F482" i="3" s="1"/>
  <c r="F69" i="3"/>
  <c r="C483" i="3" s="1"/>
  <c r="F483" i="3" s="1"/>
  <c r="F72" i="3"/>
  <c r="C484" i="3" s="1"/>
  <c r="F484" i="3" s="1"/>
  <c r="F73" i="3"/>
  <c r="C485" i="3" s="1"/>
  <c r="F485" i="3" s="1"/>
  <c r="F74" i="3"/>
  <c r="C486" i="3" s="1"/>
  <c r="F486" i="3" s="1"/>
  <c r="F75" i="3"/>
  <c r="C487" i="3" s="1"/>
  <c r="F487" i="3" s="1"/>
  <c r="F76" i="3"/>
  <c r="C488" i="3" s="1"/>
  <c r="F488" i="3" s="1"/>
  <c r="F77" i="3"/>
  <c r="C489" i="3" s="1"/>
  <c r="F489" i="3" s="1"/>
  <c r="F81" i="3"/>
  <c r="C490" i="3" s="1"/>
  <c r="F490" i="3" s="1"/>
  <c r="F82" i="3"/>
  <c r="C491" i="3" s="1"/>
  <c r="F491" i="3" s="1"/>
  <c r="F85" i="3"/>
  <c r="C492" i="3" s="1"/>
  <c r="F492" i="3" s="1"/>
  <c r="F87" i="3"/>
  <c r="C493" i="3" s="1"/>
  <c r="F493" i="3" s="1"/>
  <c r="F89" i="3"/>
  <c r="C494" i="3" s="1"/>
  <c r="F494" i="3" s="1"/>
  <c r="F95" i="3"/>
  <c r="C495" i="3" s="1"/>
  <c r="F495" i="3" s="1"/>
  <c r="F98" i="3"/>
  <c r="C496" i="3" s="1"/>
  <c r="F496" i="3" s="1"/>
  <c r="F99" i="3"/>
  <c r="C497" i="3" s="1"/>
  <c r="F497" i="3" s="1"/>
  <c r="F100" i="3"/>
  <c r="C498" i="3" s="1"/>
  <c r="F498" i="3" s="1"/>
  <c r="F101" i="3"/>
  <c r="C499" i="3" s="1"/>
  <c r="F499" i="3" s="1"/>
  <c r="F102" i="3"/>
  <c r="C500" i="3"/>
  <c r="F500" i="3" s="1"/>
  <c r="F103" i="3"/>
  <c r="C501" i="3" s="1"/>
  <c r="F501" i="3" s="1"/>
  <c r="F104" i="3"/>
  <c r="C502" i="3" s="1"/>
  <c r="F502" i="3" s="1"/>
  <c r="F105" i="3"/>
  <c r="C503" i="3" s="1"/>
  <c r="F503" i="3" s="1"/>
  <c r="F111" i="3"/>
  <c r="C504" i="3" s="1"/>
  <c r="F504" i="3" s="1"/>
  <c r="F112" i="3"/>
  <c r="C505" i="3" s="1"/>
  <c r="F505" i="3" s="1"/>
  <c r="F116" i="3"/>
  <c r="C506" i="3" s="1"/>
  <c r="F506" i="3" s="1"/>
  <c r="F119" i="3"/>
  <c r="C508" i="3" s="1"/>
  <c r="F508" i="3" s="1"/>
  <c r="F122" i="3"/>
  <c r="C509" i="3" s="1"/>
  <c r="F509" i="3" s="1"/>
  <c r="F123" i="3"/>
  <c r="C510" i="3" s="1"/>
  <c r="F510" i="3" s="1"/>
  <c r="F124" i="3"/>
  <c r="C511" i="3" s="1"/>
  <c r="F511" i="3" s="1"/>
  <c r="F125" i="3"/>
  <c r="C512" i="3" s="1"/>
  <c r="F512" i="3" s="1"/>
  <c r="F126" i="3"/>
  <c r="C513" i="3" s="1"/>
  <c r="F513" i="3" s="1"/>
  <c r="F127" i="3"/>
  <c r="C514" i="3" s="1"/>
  <c r="F514" i="3" s="1"/>
  <c r="F128" i="3"/>
  <c r="C515" i="3" s="1"/>
  <c r="F515" i="3" s="1"/>
  <c r="F135" i="3"/>
  <c r="C516" i="3" s="1"/>
  <c r="F516" i="3" s="1"/>
  <c r="F136" i="3"/>
  <c r="C517" i="3" s="1"/>
  <c r="F517" i="3" s="1"/>
  <c r="F137" i="3"/>
  <c r="C518" i="3" s="1"/>
  <c r="F518" i="3" s="1"/>
  <c r="F138" i="3"/>
  <c r="C519" i="3" s="1"/>
  <c r="F519" i="3" s="1"/>
  <c r="F139" i="3"/>
  <c r="C520" i="3" s="1"/>
  <c r="F520" i="3" s="1"/>
  <c r="F140" i="3"/>
  <c r="C521" i="3" s="1"/>
  <c r="F521" i="3" s="1"/>
  <c r="F141" i="3"/>
  <c r="C522" i="3" s="1"/>
  <c r="F522" i="3" s="1"/>
  <c r="F142" i="3"/>
  <c r="C523" i="3" s="1"/>
  <c r="F523" i="3" s="1"/>
  <c r="F143" i="3"/>
  <c r="C524" i="3" s="1"/>
  <c r="F524" i="3" s="1"/>
  <c r="F144" i="3"/>
  <c r="C525" i="3" s="1"/>
  <c r="F525" i="3" s="1"/>
  <c r="F145" i="3"/>
  <c r="C526" i="3" s="1"/>
  <c r="F526" i="3" s="1"/>
  <c r="F146" i="3"/>
  <c r="C527" i="3" s="1"/>
  <c r="F527" i="3" s="1"/>
  <c r="F147" i="3"/>
  <c r="C528" i="3" s="1"/>
  <c r="F528" i="3" s="1"/>
  <c r="F148" i="3"/>
  <c r="C529" i="3" s="1"/>
  <c r="F529" i="3" s="1"/>
  <c r="F149" i="3"/>
  <c r="C530" i="3" s="1"/>
  <c r="F530" i="3" s="1"/>
  <c r="F150" i="3"/>
  <c r="C531" i="3"/>
  <c r="F531" i="3" s="1"/>
  <c r="F151" i="3"/>
  <c r="C532" i="3" s="1"/>
  <c r="F532" i="3" s="1"/>
  <c r="F507" i="3"/>
  <c r="F533" i="3"/>
  <c r="F534" i="3"/>
  <c r="F535" i="3"/>
  <c r="C444" i="3"/>
  <c r="F444" i="3" s="1"/>
  <c r="F445" i="3"/>
  <c r="F430" i="3"/>
  <c r="F431" i="3"/>
  <c r="F432" i="3"/>
  <c r="F433" i="3"/>
  <c r="F434" i="3"/>
  <c r="F435" i="3"/>
  <c r="F436" i="3"/>
  <c r="F437" i="3"/>
  <c r="F438" i="3"/>
  <c r="C450" i="3"/>
  <c r="F450" i="3" s="1"/>
  <c r="C451" i="3"/>
  <c r="F451" i="3" s="1"/>
  <c r="C452" i="3"/>
  <c r="F452" i="3" s="1"/>
  <c r="C453" i="3"/>
  <c r="F453" i="3" s="1"/>
  <c r="F454" i="3"/>
  <c r="F459" i="3"/>
  <c r="F460" i="3"/>
  <c r="F461" i="3"/>
  <c r="C321" i="5"/>
  <c r="F321" i="5"/>
  <c r="F162" i="6"/>
  <c r="F163" i="6" s="1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26" i="3"/>
  <c r="F28" i="3"/>
  <c r="K17" i="6"/>
  <c r="K33" i="6"/>
  <c r="K35" i="6"/>
  <c r="K41" i="6"/>
  <c r="K42" i="6"/>
  <c r="K43" i="6"/>
  <c r="K44" i="6"/>
  <c r="K45" i="6"/>
  <c r="K46" i="6"/>
  <c r="K47" i="6"/>
  <c r="K67" i="6"/>
  <c r="K70" i="6"/>
  <c r="K79" i="6"/>
  <c r="K80" i="6"/>
  <c r="K85" i="6"/>
  <c r="K91" i="6"/>
  <c r="K98" i="6"/>
  <c r="K97" i="6"/>
  <c r="F38" i="3"/>
  <c r="F40" i="3"/>
  <c r="F46" i="3"/>
  <c r="F47" i="3"/>
  <c r="F48" i="3"/>
  <c r="F49" i="3"/>
  <c r="F51" i="3"/>
  <c r="F52" i="3"/>
  <c r="F54" i="3"/>
  <c r="F56" i="3"/>
  <c r="F57" i="3"/>
  <c r="F58" i="3"/>
  <c r="F59" i="3"/>
  <c r="F60" i="3"/>
  <c r="F61" i="3"/>
  <c r="F62" i="3"/>
  <c r="F63" i="3"/>
  <c r="F64" i="3"/>
  <c r="F67" i="3"/>
  <c r="F70" i="3"/>
  <c r="F71" i="3"/>
  <c r="F78" i="3"/>
  <c r="F79" i="3"/>
  <c r="F80" i="3"/>
  <c r="F83" i="3"/>
  <c r="F84" i="3"/>
  <c r="F86" i="3"/>
  <c r="F88" i="3"/>
  <c r="F90" i="3"/>
  <c r="F91" i="3"/>
  <c r="F92" i="3"/>
  <c r="F93" i="3"/>
  <c r="F94" i="3"/>
  <c r="F96" i="3"/>
  <c r="F97" i="3"/>
  <c r="F106" i="3"/>
  <c r="F107" i="3"/>
  <c r="F110" i="3"/>
  <c r="F113" i="3"/>
  <c r="F114" i="3"/>
  <c r="F115" i="3"/>
  <c r="F117" i="3"/>
  <c r="F118" i="3"/>
  <c r="F120" i="3"/>
  <c r="F121" i="3"/>
  <c r="F129" i="3"/>
  <c r="F130" i="3"/>
  <c r="F131" i="3"/>
  <c r="F132" i="3"/>
  <c r="F133" i="3"/>
  <c r="F134" i="3"/>
  <c r="F152" i="3"/>
  <c r="F153" i="3"/>
  <c r="F154" i="3"/>
  <c r="F155" i="3"/>
  <c r="F185" i="3"/>
  <c r="F186" i="3"/>
  <c r="F187" i="3"/>
  <c r="F188" i="3"/>
  <c r="F189" i="3"/>
  <c r="F190" i="3"/>
  <c r="F191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6" i="3"/>
  <c r="F177" i="3"/>
  <c r="F178" i="3"/>
  <c r="F179" i="3"/>
  <c r="F180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31" i="3"/>
  <c r="F232" i="3"/>
  <c r="F233" i="3"/>
  <c r="F234" i="3"/>
  <c r="F235" i="3"/>
  <c r="F236" i="3"/>
  <c r="F237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8" i="3"/>
  <c r="F309" i="3"/>
  <c r="F310" i="3"/>
  <c r="F311" i="3"/>
  <c r="F312" i="3"/>
  <c r="F313" i="3"/>
  <c r="F314" i="3"/>
  <c r="F315" i="3"/>
  <c r="F316" i="3"/>
  <c r="F317" i="3"/>
  <c r="F318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96" i="3"/>
  <c r="F397" i="3"/>
  <c r="G15" i="7"/>
  <c r="C406" i="3"/>
  <c r="G20" i="7"/>
  <c r="C407" i="3"/>
  <c r="G17" i="7"/>
  <c r="C408" i="3"/>
  <c r="G18" i="7"/>
  <c r="C409" i="3"/>
  <c r="F410" i="3"/>
  <c r="C415" i="3"/>
  <c r="F36" i="7"/>
  <c r="F37" i="7"/>
  <c r="F38" i="7"/>
  <c r="F39" i="7"/>
  <c r="F40" i="7"/>
  <c r="F41" i="7"/>
  <c r="F42" i="7"/>
  <c r="F43" i="7"/>
  <c r="F44" i="7"/>
  <c r="F45" i="7"/>
  <c r="F46" i="7"/>
  <c r="F47" i="7"/>
  <c r="F52" i="7"/>
  <c r="F53" i="7"/>
  <c r="F54" i="7"/>
  <c r="F55" i="7"/>
  <c r="F56" i="7"/>
  <c r="F57" i="7"/>
  <c r="F58" i="7"/>
  <c r="F59" i="7"/>
  <c r="F416" i="3"/>
  <c r="F592" i="3"/>
  <c r="C580" i="3"/>
  <c r="F580" i="3" s="1"/>
  <c r="C581" i="3"/>
  <c r="F581" i="3" s="1"/>
  <c r="C582" i="3"/>
  <c r="F582" i="3"/>
  <c r="F583" i="3"/>
  <c r="F597" i="3"/>
  <c r="F598" i="3"/>
  <c r="F599" i="3"/>
  <c r="F604" i="3"/>
  <c r="F605" i="3"/>
  <c r="F606" i="3"/>
  <c r="F607" i="3"/>
  <c r="F608" i="3"/>
  <c r="F609" i="3"/>
  <c r="F610" i="3"/>
  <c r="F611" i="3"/>
  <c r="F612" i="3"/>
  <c r="F613" i="3"/>
  <c r="F618" i="3"/>
  <c r="F619" i="3"/>
  <c r="F620" i="3"/>
  <c r="F621" i="3"/>
  <c r="F622" i="3"/>
  <c r="F623" i="3"/>
  <c r="F628" i="3"/>
  <c r="F629" i="3"/>
  <c r="F630" i="3"/>
  <c r="F631" i="3"/>
  <c r="F635" i="3"/>
  <c r="F636" i="3"/>
  <c r="F641" i="3"/>
  <c r="F642" i="3"/>
  <c r="F662" i="3"/>
  <c r="F666" i="3"/>
  <c r="F668" i="3"/>
  <c r="F673" i="3"/>
  <c r="F674" i="3"/>
  <c r="F675" i="3"/>
  <c r="F729" i="3"/>
  <c r="F730" i="3"/>
  <c r="F738" i="3"/>
  <c r="F739" i="3"/>
  <c r="F740" i="3"/>
  <c r="F741" i="3"/>
  <c r="F742" i="3"/>
  <c r="F743" i="3"/>
  <c r="F744" i="3"/>
  <c r="F745" i="3"/>
  <c r="F749" i="3"/>
  <c r="F750" i="3"/>
  <c r="F751" i="3"/>
  <c r="F752" i="3"/>
  <c r="F753" i="3"/>
  <c r="F758" i="3"/>
  <c r="F759" i="3"/>
  <c r="F760" i="3"/>
  <c r="F762" i="3"/>
  <c r="F763" i="3"/>
  <c r="F764" i="3"/>
  <c r="F765" i="3"/>
  <c r="F770" i="3"/>
  <c r="F771" i="3"/>
  <c r="F772" i="3"/>
  <c r="F773" i="3"/>
  <c r="F774" i="3"/>
  <c r="F775" i="3"/>
  <c r="F776" i="3"/>
  <c r="F781" i="3"/>
  <c r="F782" i="3"/>
  <c r="F783" i="3"/>
  <c r="F784" i="3"/>
  <c r="F785" i="3"/>
  <c r="F786" i="3"/>
  <c r="F787" i="3"/>
  <c r="F795" i="3"/>
  <c r="F797" i="3"/>
  <c r="F802" i="3"/>
  <c r="F803" i="3"/>
  <c r="F804" i="3"/>
  <c r="F806" i="3"/>
  <c r="F808" i="3"/>
  <c r="F809" i="3"/>
  <c r="F810" i="3"/>
  <c r="F811" i="3"/>
  <c r="F812" i="3"/>
  <c r="F813" i="3"/>
  <c r="F818" i="3"/>
  <c r="F819" i="3"/>
  <c r="F824" i="3"/>
  <c r="F825" i="3"/>
  <c r="F829" i="3"/>
  <c r="F830" i="3"/>
  <c r="F832" i="3"/>
  <c r="F834" i="3"/>
  <c r="F835" i="3"/>
  <c r="F840" i="3"/>
  <c r="F841" i="3"/>
  <c r="F842" i="3"/>
  <c r="F843" i="3"/>
  <c r="F848" i="3"/>
  <c r="F849" i="3"/>
  <c r="F857" i="3"/>
  <c r="F858" i="3"/>
  <c r="F859" i="3"/>
  <c r="F860" i="3"/>
  <c r="F861" i="3"/>
  <c r="F862" i="3"/>
  <c r="F863" i="3"/>
  <c r="F868" i="3"/>
  <c r="F869" i="3"/>
  <c r="F870" i="3"/>
  <c r="F871" i="3"/>
  <c r="F872" i="3"/>
  <c r="F877" i="3"/>
  <c r="F878" i="3"/>
  <c r="F879" i="3"/>
  <c r="F881" i="3"/>
  <c r="F882" i="3"/>
  <c r="F883" i="3"/>
  <c r="F884" i="3"/>
  <c r="F889" i="3"/>
  <c r="F890" i="3"/>
  <c r="F891" i="3"/>
  <c r="F892" i="3"/>
  <c r="F893" i="3"/>
  <c r="F894" i="3"/>
  <c r="F895" i="3"/>
  <c r="F900" i="3"/>
  <c r="F901" i="3"/>
  <c r="F902" i="3"/>
  <c r="F903" i="3"/>
  <c r="F904" i="3"/>
  <c r="F905" i="3"/>
  <c r="F906" i="3"/>
  <c r="F914" i="3"/>
  <c r="F916" i="3"/>
  <c r="F921" i="3"/>
  <c r="F922" i="3"/>
  <c r="F923" i="3"/>
  <c r="F925" i="3"/>
  <c r="F926" i="3"/>
  <c r="F931" i="3"/>
  <c r="F932" i="3"/>
  <c r="F937" i="3"/>
  <c r="F938" i="3"/>
  <c r="F942" i="3"/>
  <c r="F943" i="3"/>
  <c r="F945" i="3"/>
  <c r="F947" i="3"/>
  <c r="F948" i="3"/>
  <c r="F953" i="3"/>
  <c r="F954" i="3"/>
  <c r="F955" i="3"/>
  <c r="F956" i="3"/>
  <c r="F961" i="3"/>
  <c r="F962" i="3"/>
  <c r="F963" i="3"/>
  <c r="C971" i="3"/>
  <c r="C972" i="3"/>
  <c r="C973" i="3"/>
  <c r="C974" i="3"/>
  <c r="F975" i="3"/>
  <c r="C980" i="3"/>
  <c r="F981" i="3"/>
  <c r="G14" i="7"/>
  <c r="G16" i="7"/>
  <c r="G19" i="7"/>
  <c r="G21" i="7"/>
  <c r="G23" i="7"/>
  <c r="G22" i="7"/>
  <c r="G24" i="7"/>
  <c r="C271" i="5"/>
  <c r="C277" i="5"/>
  <c r="C646" i="4"/>
  <c r="F646" i="4" s="1"/>
  <c r="F647" i="4"/>
  <c r="F146" i="4"/>
  <c r="F182" i="4"/>
  <c r="F107" i="4"/>
  <c r="C331" i="4" s="1"/>
  <c r="F331" i="4" s="1"/>
  <c r="F167" i="2"/>
  <c r="F168" i="2"/>
  <c r="F169" i="2"/>
  <c r="F174" i="2"/>
  <c r="F175" i="2"/>
  <c r="C180" i="2"/>
  <c r="F180" i="2" s="1"/>
  <c r="C181" i="2"/>
  <c r="F181" i="2" s="1"/>
  <c r="F182" i="2"/>
  <c r="C187" i="2"/>
  <c r="F187" i="2" s="1"/>
  <c r="F188" i="2"/>
  <c r="F302" i="4"/>
  <c r="F184" i="5"/>
  <c r="F145" i="5"/>
  <c r="F138" i="5"/>
  <c r="F84" i="5"/>
  <c r="F83" i="5"/>
  <c r="F82" i="5"/>
  <c r="F63" i="5"/>
  <c r="F62" i="5"/>
  <c r="F61" i="5"/>
  <c r="F45" i="5"/>
  <c r="F40" i="5"/>
  <c r="F534" i="4"/>
  <c r="F426" i="4"/>
  <c r="F427" i="4"/>
  <c r="F190" i="4"/>
  <c r="F154" i="4"/>
  <c r="F126" i="4"/>
  <c r="F125" i="4"/>
  <c r="F124" i="4"/>
  <c r="F101" i="4"/>
  <c r="F98" i="4"/>
  <c r="F90" i="4"/>
  <c r="F86" i="4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29" i="2"/>
  <c r="F30" i="2"/>
  <c r="F32" i="2"/>
  <c r="F33" i="2"/>
  <c r="F34" i="2"/>
  <c r="F35" i="2"/>
  <c r="F36" i="2"/>
  <c r="F37" i="2"/>
  <c r="C315" i="4"/>
  <c r="C314" i="4"/>
  <c r="C313" i="4"/>
  <c r="F313" i="4" s="1"/>
  <c r="C312" i="4"/>
  <c r="F312" i="4" s="1"/>
  <c r="C321" i="4"/>
  <c r="F321" i="4" s="1"/>
  <c r="D24" i="7"/>
  <c r="D23" i="7"/>
  <c r="D22" i="7"/>
  <c r="D21" i="7"/>
  <c r="D20" i="7"/>
  <c r="D19" i="7"/>
  <c r="D18" i="7"/>
  <c r="D17" i="7"/>
  <c r="D16" i="7"/>
  <c r="D14" i="7"/>
  <c r="C270" i="5"/>
  <c r="C269" i="5"/>
  <c r="C268" i="5"/>
  <c r="C242" i="5"/>
  <c r="F242" i="5" s="1"/>
  <c r="C24" i="5"/>
  <c r="C23" i="5"/>
  <c r="F23" i="5" s="1"/>
  <c r="C602" i="4"/>
  <c r="C596" i="4"/>
  <c r="C595" i="4"/>
  <c r="C594" i="4"/>
  <c r="C593" i="4"/>
  <c r="C592" i="4"/>
  <c r="C365" i="4"/>
  <c r="C27" i="4"/>
  <c r="C26" i="4"/>
  <c r="F26" i="4" s="1"/>
  <c r="C268" i="4"/>
  <c r="C267" i="4"/>
  <c r="C266" i="4"/>
  <c r="C265" i="4"/>
  <c r="C274" i="4"/>
  <c r="C23" i="2"/>
  <c r="C152" i="2"/>
  <c r="C145" i="2"/>
  <c r="C144" i="2"/>
  <c r="C146" i="2"/>
  <c r="C143" i="2"/>
  <c r="F641" i="4"/>
  <c r="F642" i="4" s="1"/>
  <c r="O54" i="1" s="1"/>
  <c r="F656" i="4"/>
  <c r="F333" i="4"/>
  <c r="F322" i="5"/>
  <c r="F313" i="5"/>
  <c r="F314" i="5"/>
  <c r="F315" i="5"/>
  <c r="F316" i="5"/>
  <c r="F312" i="5"/>
  <c r="F322" i="4"/>
  <c r="F307" i="5"/>
  <c r="F306" i="5"/>
  <c r="F292" i="5"/>
  <c r="F293" i="5"/>
  <c r="F294" i="5"/>
  <c r="F295" i="5"/>
  <c r="F296" i="5"/>
  <c r="F297" i="5"/>
  <c r="F298" i="5"/>
  <c r="F299" i="5"/>
  <c r="F300" i="5"/>
  <c r="F301" i="5"/>
  <c r="F291" i="5"/>
  <c r="F278" i="5"/>
  <c r="F272" i="5"/>
  <c r="F259" i="5"/>
  <c r="F249" i="5"/>
  <c r="F250" i="5"/>
  <c r="F251" i="5"/>
  <c r="F252" i="5"/>
  <c r="F253" i="5"/>
  <c r="F254" i="5"/>
  <c r="F255" i="5"/>
  <c r="F256" i="5"/>
  <c r="F257" i="5"/>
  <c r="F258" i="5"/>
  <c r="F248" i="5"/>
  <c r="F243" i="5"/>
  <c r="F237" i="5"/>
  <c r="F236" i="5"/>
  <c r="F238" i="5" s="1"/>
  <c r="F227" i="5"/>
  <c r="F228" i="5"/>
  <c r="F229" i="5"/>
  <c r="F230" i="5"/>
  <c r="F231" i="5"/>
  <c r="F226" i="5"/>
  <c r="F211" i="5"/>
  <c r="F212" i="5"/>
  <c r="F213" i="5"/>
  <c r="F214" i="5"/>
  <c r="F215" i="5"/>
  <c r="F216" i="5"/>
  <c r="F217" i="5"/>
  <c r="F218" i="5"/>
  <c r="F219" i="5"/>
  <c r="F220" i="5"/>
  <c r="F221" i="5"/>
  <c r="F210" i="5"/>
  <c r="F201" i="5"/>
  <c r="F202" i="5"/>
  <c r="F203" i="5"/>
  <c r="F204" i="5"/>
  <c r="F205" i="5"/>
  <c r="F200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5" i="5"/>
  <c r="F186" i="5"/>
  <c r="F187" i="5"/>
  <c r="F188" i="5"/>
  <c r="F189" i="5"/>
  <c r="F190" i="5"/>
  <c r="F191" i="5"/>
  <c r="F192" i="5"/>
  <c r="F193" i="5"/>
  <c r="F194" i="5"/>
  <c r="F195" i="5"/>
  <c r="F164" i="5"/>
  <c r="F154" i="5"/>
  <c r="F155" i="5"/>
  <c r="F156" i="5"/>
  <c r="F157" i="5"/>
  <c r="F158" i="5"/>
  <c r="F159" i="5"/>
  <c r="F153" i="5"/>
  <c r="F146" i="5"/>
  <c r="F147" i="5"/>
  <c r="F148" i="5"/>
  <c r="F144" i="5"/>
  <c r="F133" i="5"/>
  <c r="F134" i="5"/>
  <c r="F135" i="5"/>
  <c r="F136" i="5"/>
  <c r="F137" i="5"/>
  <c r="F139" i="5"/>
  <c r="F132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5" i="5"/>
  <c r="F81" i="5"/>
  <c r="F80" i="5"/>
  <c r="F79" i="5"/>
  <c r="F78" i="5"/>
  <c r="F77" i="5"/>
  <c r="F76" i="5"/>
  <c r="F75" i="5"/>
  <c r="F74" i="5"/>
  <c r="F73" i="5"/>
  <c r="F68" i="5"/>
  <c r="F67" i="5"/>
  <c r="F66" i="5"/>
  <c r="F65" i="5"/>
  <c r="F64" i="5"/>
  <c r="F60" i="5"/>
  <c r="F59" i="5"/>
  <c r="F58" i="5"/>
  <c r="F57" i="5"/>
  <c r="F56" i="5"/>
  <c r="F55" i="5"/>
  <c r="F54" i="5"/>
  <c r="F53" i="5"/>
  <c r="F52" i="5"/>
  <c r="F51" i="5"/>
  <c r="F46" i="5"/>
  <c r="F44" i="5"/>
  <c r="F43" i="5"/>
  <c r="F42" i="5"/>
  <c r="F41" i="5"/>
  <c r="F39" i="5"/>
  <c r="F38" i="5"/>
  <c r="F37" i="5"/>
  <c r="F36" i="5"/>
  <c r="F35" i="5"/>
  <c r="F34" i="5"/>
  <c r="F33" i="5"/>
  <c r="F32" i="5"/>
  <c r="F31" i="5"/>
  <c r="F30" i="5"/>
  <c r="F25" i="5"/>
  <c r="F636" i="4"/>
  <c r="F635" i="4"/>
  <c r="F634" i="4"/>
  <c r="F629" i="4"/>
  <c r="F624" i="4"/>
  <c r="F625" i="4"/>
  <c r="F626" i="4"/>
  <c r="F627" i="4"/>
  <c r="F628" i="4"/>
  <c r="F623" i="4"/>
  <c r="F618" i="4"/>
  <c r="F617" i="4"/>
  <c r="F616" i="4"/>
  <c r="F603" i="4"/>
  <c r="F597" i="4"/>
  <c r="F580" i="4"/>
  <c r="F581" i="4"/>
  <c r="F579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2" i="4"/>
  <c r="F551" i="4"/>
  <c r="F550" i="4"/>
  <c r="F549" i="4"/>
  <c r="F548" i="4"/>
  <c r="F547" i="4"/>
  <c r="F546" i="4"/>
  <c r="F545" i="4"/>
  <c r="F544" i="4"/>
  <c r="F543" i="4"/>
  <c r="F553" i="4" s="1"/>
  <c r="F538" i="4"/>
  <c r="F537" i="4"/>
  <c r="C681" i="4" s="1"/>
  <c r="F681" i="4" s="1"/>
  <c r="F536" i="4"/>
  <c r="C680" i="4" s="1"/>
  <c r="F680" i="4" s="1"/>
  <c r="F535" i="4"/>
  <c r="F533" i="4"/>
  <c r="C679" i="4" s="1"/>
  <c r="F679" i="4" s="1"/>
  <c r="F532" i="4"/>
  <c r="C678" i="4" s="1"/>
  <c r="F678" i="4" s="1"/>
  <c r="F531" i="4"/>
  <c r="C677" i="4" s="1"/>
  <c r="F677" i="4" s="1"/>
  <c r="F530" i="4"/>
  <c r="F529" i="4"/>
  <c r="F528" i="4"/>
  <c r="C676" i="4" s="1"/>
  <c r="F676" i="4" s="1"/>
  <c r="F527" i="4"/>
  <c r="C675" i="4" s="1"/>
  <c r="F675" i="4" s="1"/>
  <c r="F526" i="4"/>
  <c r="C674" i="4"/>
  <c r="F674" i="4" s="1"/>
  <c r="F525" i="4"/>
  <c r="C673" i="4" s="1"/>
  <c r="F673" i="4" s="1"/>
  <c r="F524" i="4"/>
  <c r="C672" i="4" s="1"/>
  <c r="F672" i="4" s="1"/>
  <c r="F523" i="4"/>
  <c r="F522" i="4"/>
  <c r="C671" i="4" s="1"/>
  <c r="F671" i="4" s="1"/>
  <c r="F521" i="4"/>
  <c r="C670" i="4"/>
  <c r="F670" i="4" s="1"/>
  <c r="F520" i="4"/>
  <c r="C669" i="4" s="1"/>
  <c r="F669" i="4" s="1"/>
  <c r="F519" i="4"/>
  <c r="C668" i="4" s="1"/>
  <c r="F668" i="4"/>
  <c r="F518" i="4"/>
  <c r="F517" i="4"/>
  <c r="C667" i="4" s="1"/>
  <c r="F667" i="4" s="1"/>
  <c r="F516" i="4"/>
  <c r="F515" i="4"/>
  <c r="C666" i="4" s="1"/>
  <c r="F666" i="4" s="1"/>
  <c r="F514" i="4"/>
  <c r="F506" i="4"/>
  <c r="F505" i="4"/>
  <c r="F507" i="4" s="1"/>
  <c r="F497" i="4"/>
  <c r="F498" i="4"/>
  <c r="F499" i="4"/>
  <c r="F500" i="4"/>
  <c r="F496" i="4"/>
  <c r="F501" i="4" s="1"/>
  <c r="F489" i="4"/>
  <c r="F490" i="4"/>
  <c r="F491" i="4"/>
  <c r="F488" i="4"/>
  <c r="F492" i="4" s="1"/>
  <c r="F481" i="4"/>
  <c r="F482" i="4"/>
  <c r="F483" i="4"/>
  <c r="F480" i="4"/>
  <c r="F469" i="4"/>
  <c r="F470" i="4"/>
  <c r="F471" i="4"/>
  <c r="F472" i="4"/>
  <c r="F473" i="4"/>
  <c r="F474" i="4"/>
  <c r="F475" i="4"/>
  <c r="F468" i="4"/>
  <c r="F457" i="4"/>
  <c r="C652" i="4" s="1"/>
  <c r="F652" i="4" s="1"/>
  <c r="F458" i="4"/>
  <c r="C653" i="4"/>
  <c r="F653" i="4"/>
  <c r="F459" i="4"/>
  <c r="F461" i="4"/>
  <c r="C654" i="4"/>
  <c r="F654" i="4" s="1"/>
  <c r="F462" i="4"/>
  <c r="F463" i="4"/>
  <c r="F446" i="4"/>
  <c r="F447" i="4"/>
  <c r="F448" i="4"/>
  <c r="F449" i="4"/>
  <c r="F450" i="4"/>
  <c r="F451" i="4"/>
  <c r="F445" i="4"/>
  <c r="F440" i="4"/>
  <c r="F439" i="4"/>
  <c r="F438" i="4"/>
  <c r="F437" i="4"/>
  <c r="F436" i="4"/>
  <c r="F435" i="4"/>
  <c r="F434" i="4"/>
  <c r="F429" i="4"/>
  <c r="F428" i="4"/>
  <c r="F425" i="4"/>
  <c r="F424" i="4"/>
  <c r="F423" i="4"/>
  <c r="F418" i="4"/>
  <c r="F417" i="4"/>
  <c r="F416" i="4"/>
  <c r="F415" i="4"/>
  <c r="F414" i="4"/>
  <c r="F413" i="4"/>
  <c r="F412" i="4"/>
  <c r="F419" i="4" s="1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2" i="4"/>
  <c r="F371" i="4"/>
  <c r="F366" i="4"/>
  <c r="F307" i="4"/>
  <c r="F290" i="4"/>
  <c r="F296" i="4"/>
  <c r="F288" i="4"/>
  <c r="F275" i="4"/>
  <c r="F269" i="4"/>
  <c r="F256" i="4"/>
  <c r="F250" i="4"/>
  <c r="F235" i="4"/>
  <c r="F226" i="4"/>
  <c r="F213" i="4"/>
  <c r="F205" i="4"/>
  <c r="F192" i="4"/>
  <c r="F155" i="4"/>
  <c r="F138" i="4"/>
  <c r="F127" i="4"/>
  <c r="F115" i="4"/>
  <c r="F102" i="4"/>
  <c r="F79" i="4"/>
  <c r="F66" i="4"/>
  <c r="F55" i="4"/>
  <c r="F37" i="4"/>
  <c r="F28" i="4"/>
  <c r="F153" i="2"/>
  <c r="F147" i="2"/>
  <c r="F134" i="2"/>
  <c r="F128" i="2"/>
  <c r="F122" i="2"/>
  <c r="F108" i="2"/>
  <c r="F96" i="2"/>
  <c r="F88" i="2"/>
  <c r="F75" i="2"/>
  <c r="F67" i="2"/>
  <c r="F58" i="2"/>
  <c r="F24" i="2"/>
  <c r="F314" i="4"/>
  <c r="F315" i="4"/>
  <c r="F316" i="4"/>
  <c r="F303" i="4"/>
  <c r="F304" i="4"/>
  <c r="F305" i="4"/>
  <c r="F306" i="4"/>
  <c r="F301" i="4"/>
  <c r="F295" i="4"/>
  <c r="F297" i="4"/>
  <c r="O43" i="1" s="1"/>
  <c r="F289" i="4"/>
  <c r="F323" i="4"/>
  <c r="O46" i="1"/>
  <c r="F308" i="5"/>
  <c r="O63" i="1" s="1"/>
  <c r="F47" i="5"/>
  <c r="F255" i="4"/>
  <c r="F257" i="4" s="1"/>
  <c r="F241" i="4"/>
  <c r="F242" i="4"/>
  <c r="F243" i="4"/>
  <c r="F244" i="4"/>
  <c r="F245" i="4"/>
  <c r="F246" i="4"/>
  <c r="F247" i="4"/>
  <c r="F248" i="4"/>
  <c r="F249" i="4"/>
  <c r="F240" i="4"/>
  <c r="F232" i="4"/>
  <c r="F233" i="4"/>
  <c r="F234" i="4"/>
  <c r="F231" i="4"/>
  <c r="F219" i="4"/>
  <c r="F220" i="4"/>
  <c r="F221" i="4"/>
  <c r="F222" i="4"/>
  <c r="F223" i="4"/>
  <c r="F224" i="4"/>
  <c r="F225" i="4"/>
  <c r="F218" i="4"/>
  <c r="F211" i="4"/>
  <c r="F212" i="4"/>
  <c r="F210" i="4"/>
  <c r="F198" i="4"/>
  <c r="F199" i="4"/>
  <c r="F200" i="4"/>
  <c r="F201" i="4"/>
  <c r="F202" i="4"/>
  <c r="F203" i="4"/>
  <c r="F204" i="4"/>
  <c r="F197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3" i="4"/>
  <c r="F184" i="4"/>
  <c r="F185" i="4"/>
  <c r="F186" i="4"/>
  <c r="F187" i="4"/>
  <c r="F188" i="4"/>
  <c r="F189" i="4"/>
  <c r="F191" i="4"/>
  <c r="F160" i="4"/>
  <c r="F144" i="4"/>
  <c r="F145" i="4"/>
  <c r="F147" i="4"/>
  <c r="F148" i="4"/>
  <c r="F149" i="4"/>
  <c r="F150" i="4"/>
  <c r="F151" i="4"/>
  <c r="F152" i="4"/>
  <c r="F153" i="4"/>
  <c r="F143" i="4"/>
  <c r="F133" i="4"/>
  <c r="F134" i="4"/>
  <c r="F135" i="4"/>
  <c r="F136" i="4"/>
  <c r="F137" i="4"/>
  <c r="F132" i="4"/>
  <c r="F123" i="4"/>
  <c r="F122" i="4"/>
  <c r="F121" i="4"/>
  <c r="F120" i="4"/>
  <c r="F114" i="4"/>
  <c r="F113" i="4"/>
  <c r="F112" i="4"/>
  <c r="F111" i="4"/>
  <c r="F110" i="4"/>
  <c r="F109" i="4"/>
  <c r="F108" i="4"/>
  <c r="C332" i="4" s="1"/>
  <c r="F332" i="4" s="1"/>
  <c r="F106" i="4"/>
  <c r="F116" i="4" s="1"/>
  <c r="F100" i="4"/>
  <c r="F99" i="4"/>
  <c r="F97" i="4"/>
  <c r="F96" i="4"/>
  <c r="F94" i="4"/>
  <c r="F93" i="4"/>
  <c r="F92" i="4"/>
  <c r="F91" i="4"/>
  <c r="F89" i="4"/>
  <c r="F88" i="4"/>
  <c r="F87" i="4"/>
  <c r="F85" i="4"/>
  <c r="F84" i="4"/>
  <c r="F78" i="4"/>
  <c r="F77" i="4"/>
  <c r="F76" i="4"/>
  <c r="F75" i="4"/>
  <c r="C329" i="4" s="1"/>
  <c r="F329" i="4" s="1"/>
  <c r="F73" i="4"/>
  <c r="F72" i="4"/>
  <c r="C328" i="4"/>
  <c r="F328" i="4"/>
  <c r="F71" i="4"/>
  <c r="C327" i="4" s="1"/>
  <c r="F327" i="4" s="1"/>
  <c r="F65" i="4"/>
  <c r="F64" i="4"/>
  <c r="F63" i="4"/>
  <c r="F62" i="4"/>
  <c r="F61" i="4"/>
  <c r="F60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36" i="4"/>
  <c r="F35" i="4"/>
  <c r="F34" i="4"/>
  <c r="F33" i="4"/>
  <c r="F156" i="4"/>
  <c r="F133" i="2"/>
  <c r="F135" i="2" s="1"/>
  <c r="F114" i="2"/>
  <c r="F115" i="2"/>
  <c r="F116" i="2"/>
  <c r="F117" i="2"/>
  <c r="F118" i="2"/>
  <c r="F119" i="2"/>
  <c r="F120" i="2"/>
  <c r="F121" i="2"/>
  <c r="F113" i="2"/>
  <c r="F103" i="2"/>
  <c r="F104" i="2"/>
  <c r="F105" i="2"/>
  <c r="F106" i="2"/>
  <c r="F107" i="2"/>
  <c r="F102" i="2"/>
  <c r="F94" i="2"/>
  <c r="F95" i="2"/>
  <c r="F93" i="2"/>
  <c r="F97" i="2" s="1"/>
  <c r="F81" i="2"/>
  <c r="F82" i="2"/>
  <c r="F83" i="2"/>
  <c r="F84" i="2"/>
  <c r="F85" i="2"/>
  <c r="F86" i="2"/>
  <c r="F87" i="2"/>
  <c r="F80" i="2"/>
  <c r="F73" i="2"/>
  <c r="F74" i="2"/>
  <c r="F72" i="2"/>
  <c r="F64" i="2"/>
  <c r="F65" i="2"/>
  <c r="F66" i="2"/>
  <c r="F63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23" i="2"/>
  <c r="F25" i="2" s="1"/>
  <c r="F56" i="4" l="1"/>
  <c r="F67" i="4"/>
  <c r="F103" i="4"/>
  <c r="F206" i="4"/>
  <c r="F214" i="4"/>
  <c r="F227" i="4"/>
  <c r="F236" i="4"/>
  <c r="F68" i="2"/>
  <c r="F373" i="4"/>
  <c r="F430" i="4"/>
  <c r="F452" i="4"/>
  <c r="F59" i="2"/>
  <c r="F183" i="2"/>
  <c r="O12" i="1" s="1"/>
  <c r="F176" i="2"/>
  <c r="O11" i="1" s="1"/>
  <c r="F648" i="4"/>
  <c r="O55" i="1" s="1"/>
  <c r="F957" i="3"/>
  <c r="F907" i="3"/>
  <c r="F814" i="3"/>
  <c r="F323" i="5"/>
  <c r="O65" i="1" s="1"/>
  <c r="F1021" i="3"/>
  <c r="F99" i="6"/>
  <c r="F37" i="6"/>
  <c r="F539" i="4"/>
  <c r="F575" i="4"/>
  <c r="F619" i="4"/>
  <c r="O51" i="1" s="1"/>
  <c r="F109" i="2"/>
  <c r="F308" i="4"/>
  <c r="O44" i="1" s="1"/>
  <c r="F260" i="5"/>
  <c r="F885" i="3"/>
  <c r="F180" i="6"/>
  <c r="C330" i="4"/>
  <c r="F330" i="4" s="1"/>
  <c r="F334" i="4" s="1"/>
  <c r="F291" i="4"/>
  <c r="O42" i="1" s="1"/>
  <c r="F441" i="4"/>
  <c r="F476" i="4"/>
  <c r="F630" i="4"/>
  <c r="O52" i="1" s="1"/>
  <c r="F637" i="4"/>
  <c r="O53" i="1" s="1"/>
  <c r="F896" i="3"/>
  <c r="F250" i="6"/>
  <c r="F123" i="2"/>
  <c r="F128" i="4"/>
  <c r="F251" i="4"/>
  <c r="F582" i="4"/>
  <c r="F196" i="5"/>
  <c r="F60" i="7"/>
  <c r="F183" i="6"/>
  <c r="E27" i="4" s="1"/>
  <c r="F27" i="4" s="1"/>
  <c r="F29" i="4" s="1"/>
  <c r="F214" i="6"/>
  <c r="F76" i="2"/>
  <c r="F89" i="2"/>
  <c r="F69" i="5"/>
  <c r="F86" i="5"/>
  <c r="F206" i="5"/>
  <c r="F222" i="5"/>
  <c r="F244" i="5"/>
  <c r="F317" i="4"/>
  <c r="O45" i="1" s="1"/>
  <c r="F189" i="2"/>
  <c r="O13" i="1" s="1"/>
  <c r="F873" i="3"/>
  <c r="F864" i="3"/>
  <c r="F398" i="3"/>
  <c r="F624" i="3"/>
  <c r="F232" i="5"/>
  <c r="F302" i="5"/>
  <c r="F798" i="3"/>
  <c r="F208" i="6"/>
  <c r="F392" i="3"/>
  <c r="F1127" i="3"/>
  <c r="F462" i="3"/>
  <c r="O24" i="1" s="1"/>
  <c r="F1155" i="3"/>
  <c r="O33" i="1" s="1"/>
  <c r="F1147" i="3"/>
  <c r="F949" i="3"/>
  <c r="F917" i="3"/>
  <c r="F268" i="3"/>
  <c r="F455" i="3"/>
  <c r="O22" i="1" s="1"/>
  <c r="F637" i="3"/>
  <c r="F614" i="3"/>
  <c r="F211" i="3"/>
  <c r="F181" i="3"/>
  <c r="H23" i="7"/>
  <c r="E596" i="4" s="1"/>
  <c r="F596" i="4" s="1"/>
  <c r="J23" i="7"/>
  <c r="H15" i="7"/>
  <c r="E406" i="3" s="1"/>
  <c r="F406" i="3" s="1"/>
  <c r="H17" i="7"/>
  <c r="I17" i="7" s="1"/>
  <c r="H20" i="7"/>
  <c r="E146" i="2" s="1"/>
  <c r="F146" i="2" s="1"/>
  <c r="H21" i="7"/>
  <c r="E267" i="4" s="1"/>
  <c r="F267" i="4" s="1"/>
  <c r="H14" i="7"/>
  <c r="E143" i="2" s="1"/>
  <c r="F143" i="2" s="1"/>
  <c r="H18" i="7"/>
  <c r="E409" i="3" s="1"/>
  <c r="I15" i="7"/>
  <c r="H24" i="7"/>
  <c r="E270" i="5" s="1"/>
  <c r="F270" i="5" s="1"/>
  <c r="H19" i="7"/>
  <c r="E145" i="2" s="1"/>
  <c r="F145" i="2" s="1"/>
  <c r="H22" i="7"/>
  <c r="E595" i="4" s="1"/>
  <c r="H16" i="7"/>
  <c r="E71" i="7"/>
  <c r="F72" i="7" s="1"/>
  <c r="E594" i="4"/>
  <c r="F594" i="4" s="1"/>
  <c r="I21" i="7"/>
  <c r="E407" i="3"/>
  <c r="F407" i="3" s="1"/>
  <c r="J14" i="7"/>
  <c r="K14" i="7" s="1"/>
  <c r="J18" i="7"/>
  <c r="K18" i="7" s="1"/>
  <c r="I20" i="7"/>
  <c r="I24" i="7"/>
  <c r="I18" i="7"/>
  <c r="I22" i="7"/>
  <c r="H25" i="7"/>
  <c r="E271" i="5" s="1"/>
  <c r="F271" i="5" s="1"/>
  <c r="J22" i="7"/>
  <c r="K22" i="7" s="1"/>
  <c r="F682" i="4"/>
  <c r="F927" i="3"/>
  <c r="F853" i="3" s="1"/>
  <c r="F338" i="3"/>
  <c r="F227" i="3"/>
  <c r="F149" i="5"/>
  <c r="F844" i="3"/>
  <c r="F766" i="3"/>
  <c r="F584" i="3"/>
  <c r="C119" i="6"/>
  <c r="F119" i="6" s="1"/>
  <c r="F63" i="6"/>
  <c r="F38" i="4"/>
  <c r="F139" i="4"/>
  <c r="F193" i="4"/>
  <c r="F408" i="4"/>
  <c r="C655" i="4"/>
  <c r="F655" i="4" s="1"/>
  <c r="F657" i="4" s="1"/>
  <c r="F484" i="4"/>
  <c r="F128" i="5"/>
  <c r="F140" i="5"/>
  <c r="E974" i="3"/>
  <c r="F974" i="3" s="1"/>
  <c r="F850" i="3"/>
  <c r="F777" i="3"/>
  <c r="F669" i="3"/>
  <c r="F409" i="3"/>
  <c r="E593" i="4"/>
  <c r="F593" i="4" s="1"/>
  <c r="E269" i="5"/>
  <c r="F269" i="5" s="1"/>
  <c r="F304" i="3"/>
  <c r="F192" i="3"/>
  <c r="H107" i="6"/>
  <c r="K107" i="6" s="1"/>
  <c r="K28" i="6"/>
  <c r="F1074" i="3"/>
  <c r="O31" i="1" s="1"/>
  <c r="K23" i="7"/>
  <c r="K37" i="6"/>
  <c r="F643" i="3"/>
  <c r="F48" i="7"/>
  <c r="F238" i="3"/>
  <c r="F439" i="3"/>
  <c r="F536" i="3"/>
  <c r="F160" i="5"/>
  <c r="F317" i="5"/>
  <c r="O64" i="1" s="1"/>
  <c r="F595" i="4"/>
  <c r="F170" i="2"/>
  <c r="F836" i="3"/>
  <c r="F788" i="3"/>
  <c r="F754" i="3"/>
  <c r="F676" i="3"/>
  <c r="F600" i="3"/>
  <c r="F319" i="3"/>
  <c r="F172" i="3"/>
  <c r="K99" i="6"/>
  <c r="K63" i="6"/>
  <c r="H116" i="6"/>
  <c r="K116" i="6" s="1"/>
  <c r="F1101" i="3"/>
  <c r="K93" i="6"/>
  <c r="K48" i="6"/>
  <c r="E1009" i="3"/>
  <c r="F1009" i="3" s="1"/>
  <c r="F1012" i="3" s="1"/>
  <c r="O29" i="1" s="1"/>
  <c r="E443" i="3"/>
  <c r="F443" i="3" s="1"/>
  <c r="F446" i="3" s="1"/>
  <c r="O21" i="1" s="1"/>
  <c r="F48" i="6"/>
  <c r="F1005" i="3"/>
  <c r="F93" i="6"/>
  <c r="C107" i="6"/>
  <c r="F107" i="6" s="1"/>
  <c r="F149" i="6" s="1"/>
  <c r="F28" i="6"/>
  <c r="J16" i="7"/>
  <c r="K16" i="7" s="1"/>
  <c r="J20" i="7"/>
  <c r="K20" i="7" s="1"/>
  <c r="J24" i="7"/>
  <c r="K24" i="7" s="1"/>
  <c r="J17" i="7"/>
  <c r="K17" i="7" s="1"/>
  <c r="J21" i="7"/>
  <c r="K21" i="7" s="1"/>
  <c r="J25" i="7"/>
  <c r="K25" i="7" s="1"/>
  <c r="J15" i="7"/>
  <c r="K15" i="7" s="1"/>
  <c r="J19" i="7"/>
  <c r="K19" i="7" s="1"/>
  <c r="K149" i="6" l="1"/>
  <c r="F539" i="3" s="1"/>
  <c r="G327" i="5"/>
  <c r="O66" i="1" s="1"/>
  <c r="H81" i="1" s="1"/>
  <c r="F510" i="4"/>
  <c r="E456" i="4" s="1"/>
  <c r="F456" i="4" s="1"/>
  <c r="I33" i="7"/>
  <c r="E265" i="4"/>
  <c r="F265" i="4" s="1"/>
  <c r="E408" i="3"/>
  <c r="F408" i="3" s="1"/>
  <c r="E971" i="3"/>
  <c r="F971" i="3" s="1"/>
  <c r="E268" i="4"/>
  <c r="F268" i="4" s="1"/>
  <c r="E24" i="5"/>
  <c r="F24" i="5" s="1"/>
  <c r="F26" i="5" s="1"/>
  <c r="G19" i="5" s="1"/>
  <c r="L62" i="1" s="1"/>
  <c r="E365" i="4"/>
  <c r="F365" i="4" s="1"/>
  <c r="F367" i="4" s="1"/>
  <c r="O62" i="1"/>
  <c r="E27" i="3"/>
  <c r="F27" i="3" s="1"/>
  <c r="F29" i="3" s="1"/>
  <c r="K102" i="6"/>
  <c r="I23" i="7"/>
  <c r="F102" i="6"/>
  <c r="E588" i="3" s="1"/>
  <c r="F588" i="3" s="1"/>
  <c r="F734" i="3"/>
  <c r="F411" i="3"/>
  <c r="E144" i="2"/>
  <c r="F144" i="2" s="1"/>
  <c r="F148" i="2" s="1"/>
  <c r="I16" i="7"/>
  <c r="E972" i="3"/>
  <c r="F972" i="3" s="1"/>
  <c r="E268" i="5"/>
  <c r="F268" i="5" s="1"/>
  <c r="F273" i="5" s="1"/>
  <c r="E592" i="4"/>
  <c r="F592" i="4" s="1"/>
  <c r="I19" i="7"/>
  <c r="I14" i="7"/>
  <c r="E266" i="4"/>
  <c r="F266" i="4" s="1"/>
  <c r="E973" i="3"/>
  <c r="F973" i="3" s="1"/>
  <c r="F976" i="3" s="1"/>
  <c r="F270" i="4"/>
  <c r="I25" i="7"/>
  <c r="F598" i="4"/>
  <c r="E228" i="6"/>
  <c r="F228" i="6" s="1"/>
  <c r="F231" i="6" s="1"/>
  <c r="F253" i="6" s="1"/>
  <c r="F76" i="1" s="1"/>
  <c r="E264" i="6"/>
  <c r="F264" i="6" s="1"/>
  <c r="F268" i="6" s="1"/>
  <c r="F271" i="6" s="1"/>
  <c r="F77" i="1" s="1"/>
  <c r="E127" i="2"/>
  <c r="F127" i="2" s="1"/>
  <c r="F129" i="2" s="1"/>
  <c r="G19" i="2" s="1"/>
  <c r="E74" i="4"/>
  <c r="F74" i="4" s="1"/>
  <c r="F80" i="4" s="1"/>
  <c r="G22" i="4" s="1"/>
  <c r="E108" i="3"/>
  <c r="F108" i="3" s="1"/>
  <c r="E460" i="4"/>
  <c r="F460" i="4" s="1"/>
  <c r="F464" i="4" s="1"/>
  <c r="O10" i="1"/>
  <c r="O20" i="1"/>
  <c r="G361" i="4"/>
  <c r="E109" i="3"/>
  <c r="F109" i="3" s="1"/>
  <c r="E589" i="3"/>
  <c r="F589" i="3" s="1"/>
  <c r="F192" i="2"/>
  <c r="F283" i="6"/>
  <c r="G286" i="6" s="1"/>
  <c r="H77" i="1" s="1"/>
  <c r="O28" i="1"/>
  <c r="E415" i="3"/>
  <c r="F415" i="3" s="1"/>
  <c r="F417" i="3" s="1"/>
  <c r="E980" i="3"/>
  <c r="F980" i="3" s="1"/>
  <c r="F982" i="3" s="1"/>
  <c r="E602" i="4"/>
  <c r="F602" i="4" s="1"/>
  <c r="F604" i="4" s="1"/>
  <c r="G588" i="4" s="1"/>
  <c r="L52" i="1" s="1"/>
  <c r="E277" i="5"/>
  <c r="F277" i="5" s="1"/>
  <c r="F279" i="5" s="1"/>
  <c r="E152" i="2"/>
  <c r="F152" i="2" s="1"/>
  <c r="F154" i="2" s="1"/>
  <c r="E274" i="4"/>
  <c r="F274" i="4" s="1"/>
  <c r="F276" i="4" s="1"/>
  <c r="G402" i="3" l="1"/>
  <c r="L21" i="1" s="1"/>
  <c r="F156" i="3"/>
  <c r="G22" i="3" s="1"/>
  <c r="L20" i="1" s="1"/>
  <c r="G261" i="4"/>
  <c r="L43" i="1" s="1"/>
  <c r="G967" i="3"/>
  <c r="L29" i="1" s="1"/>
  <c r="I26" i="7"/>
  <c r="G139" i="2"/>
  <c r="L11" i="1" s="1"/>
  <c r="G264" i="5"/>
  <c r="G283" i="5" s="1"/>
  <c r="L64" i="1" s="1"/>
  <c r="F81" i="1" s="1"/>
  <c r="G280" i="4"/>
  <c r="L44" i="1" s="1"/>
  <c r="L42" i="1"/>
  <c r="E1105" i="3"/>
  <c r="F1105" i="3" s="1"/>
  <c r="F1106" i="3" s="1"/>
  <c r="E338" i="4"/>
  <c r="F338" i="4" s="1"/>
  <c r="F339" i="4" s="1"/>
  <c r="E543" i="3"/>
  <c r="F543" i="3" s="1"/>
  <c r="F544" i="3" s="1"/>
  <c r="E661" i="4"/>
  <c r="F661" i="4" s="1"/>
  <c r="F662" i="4" s="1"/>
  <c r="O14" i="1"/>
  <c r="G196" i="2"/>
  <c r="O15" i="1" s="1"/>
  <c r="H78" i="1" s="1"/>
  <c r="G608" i="4"/>
  <c r="L53" i="1" s="1"/>
  <c r="L51" i="1"/>
  <c r="L10" i="1"/>
  <c r="F593" i="3"/>
  <c r="G576" i="3" s="1"/>
  <c r="G159" i="2" l="1"/>
  <c r="L12" i="1" s="1"/>
  <c r="F78" i="1" s="1"/>
  <c r="G422" i="3"/>
  <c r="L22" i="1" s="1"/>
  <c r="L63" i="1"/>
  <c r="G1160" i="3"/>
  <c r="O34" i="1" s="1"/>
  <c r="O32" i="1"/>
  <c r="F80" i="1"/>
  <c r="G548" i="3"/>
  <c r="O25" i="1" s="1"/>
  <c r="O23" i="1"/>
  <c r="G986" i="3"/>
  <c r="L30" i="1" s="1"/>
  <c r="L28" i="1"/>
  <c r="G686" i="4"/>
  <c r="O57" i="1" s="1"/>
  <c r="O56" i="1"/>
  <c r="O47" i="1"/>
  <c r="G343" i="4"/>
  <c r="O48" i="1" s="1"/>
  <c r="H80" i="1" s="1"/>
  <c r="F79" i="1" l="1"/>
  <c r="F83" i="1" s="1"/>
  <c r="H79" i="1"/>
  <c r="H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N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Die Betriebskosten sind pro Jahr angegeben.</t>
        </r>
      </text>
    </comment>
    <comment ref="L7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Hier ist die Anzahl vorzuhaltender Module eintragen.</t>
        </r>
      </text>
    </comment>
    <comment ref="F8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Gesamtanschaffungskosten für die rechts angegebene Anzahl an Modulen.</t>
        </r>
      </text>
    </comment>
    <comment ref="H8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Gesamtbestriebskosten für die rechts angegebene Anzahl an Modulen.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6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Die Überprüfung von Medizingeräten findet mindestens alle 2 Jahre statt. Der Gesamtpreis ist pro Jahr berechnet.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Die Anzahl wird automatisch aus der Anzahl der vorgehaltenen Module und der Anzahl der Funktionen in den einzelnen Modulen errechnet.</t>
        </r>
      </text>
    </comment>
    <comment ref="F12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Hier sind nötige Vorausbildungen einzutragen. 
Beispielsweise braucht ein Zugführer zunächst eine Gruppenführerausbildung.</t>
        </r>
      </text>
    </comment>
    <comment ref="N12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Der Preis pro Unterrichtseinheit wird als Kostenschlüssel aus den unten anzugebenen Werten (in rot hinterlegt) errechnet.</t>
        </r>
      </text>
    </comment>
    <comment ref="F14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 xml:space="preserve">Autor:
</t>
        </r>
        <r>
          <rPr>
            <sz val="8"/>
            <color indexed="81"/>
            <rFont val="Tahoma"/>
            <family val="2"/>
          </rPr>
          <t>Ausbildung zum Gruppenführer und eine Fachdienstausbildung</t>
        </r>
      </text>
    </comment>
    <comment ref="F15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eine Fachdienstausbildung als Vorraussetzung </t>
        </r>
      </text>
    </comment>
    <comment ref="F16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eine Fachdienstausbildung als Vorraussetzung </t>
        </r>
      </text>
    </comment>
    <comment ref="C24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Im DRK gibt es nur noch den FD Verpflegung mit 48 UE.
</t>
        </r>
      </text>
    </comment>
    <comment ref="C70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Fortbildungsstunden, die pro Jahr erforderlich sind.</t>
        </r>
      </text>
    </comment>
  </commentList>
</comments>
</file>

<file path=xl/sharedStrings.xml><?xml version="1.0" encoding="utf-8"?>
<sst xmlns="http://schemas.openxmlformats.org/spreadsheetml/2006/main" count="2931" uniqueCount="1060">
  <si>
    <t>Kostenanalyse HiK - Konzept</t>
  </si>
  <si>
    <t>Katastrophenschutzmodul Führung</t>
  </si>
  <si>
    <t>Katastrophenschutzmodul Sanitätsdienst</t>
  </si>
  <si>
    <t>Katastrophenschutzmodul Betreuungsdienst</t>
  </si>
  <si>
    <t>Katastrophenschutzmodul Verpflegungsdienst</t>
  </si>
  <si>
    <t>Führung</t>
  </si>
  <si>
    <t>Sanität</t>
  </si>
  <si>
    <t>Betreuung</t>
  </si>
  <si>
    <t>Verpflegung</t>
  </si>
  <si>
    <t>Anzahl</t>
  </si>
  <si>
    <t>Bezeichnung</t>
  </si>
  <si>
    <t>Kosten</t>
  </si>
  <si>
    <t>Gesamt</t>
  </si>
  <si>
    <t>ELW I</t>
  </si>
  <si>
    <t>Zugführer</t>
  </si>
  <si>
    <t>Führungsassistent</t>
  </si>
  <si>
    <t>Sprechfunker</t>
  </si>
  <si>
    <t>Kraftfahrer</t>
  </si>
  <si>
    <t>Einsatzkleidung</t>
  </si>
  <si>
    <t>Anschaffungskosten</t>
  </si>
  <si>
    <t>Personal</t>
  </si>
  <si>
    <t>Fahrzeuge und Material</t>
  </si>
  <si>
    <t>Laufende Kosten</t>
  </si>
  <si>
    <t>Überprüfungen Medinzingeräte</t>
  </si>
  <si>
    <t>Ausbildung (UE)</t>
  </si>
  <si>
    <t>Voraussetzungen</t>
  </si>
  <si>
    <t>Gesamt (UE)</t>
  </si>
  <si>
    <t>Gesamtkosten</t>
  </si>
  <si>
    <t>Gruppenführer</t>
  </si>
  <si>
    <t>1 Unterrichtseinheit =</t>
  </si>
  <si>
    <t>Stunden</t>
  </si>
  <si>
    <t>Rettungssanitäter</t>
  </si>
  <si>
    <t xml:space="preserve">Lehrgangstag = </t>
  </si>
  <si>
    <t>Sanitäter</t>
  </si>
  <si>
    <t>1 Lehrgangstag =</t>
  </si>
  <si>
    <t>UE</t>
  </si>
  <si>
    <t>Betreuungshelfer</t>
  </si>
  <si>
    <t>Lehrgangskosten</t>
  </si>
  <si>
    <t>€ / Tag</t>
  </si>
  <si>
    <t>GL PSNV</t>
  </si>
  <si>
    <t>FD PSNV</t>
  </si>
  <si>
    <t>Preis pro UE =</t>
  </si>
  <si>
    <t>€ / UE</t>
  </si>
  <si>
    <t>Verpflegungshelfer I</t>
  </si>
  <si>
    <t>Verpflegungshelfer II</t>
  </si>
  <si>
    <t>Thermometer</t>
  </si>
  <si>
    <t>Blutdruckmessgerät</t>
  </si>
  <si>
    <t>Material - Aufbewahrung</t>
  </si>
  <si>
    <t>Material - Sanitätsdienst</t>
  </si>
  <si>
    <t>Notfallkoffer</t>
  </si>
  <si>
    <t>Material - Fahrzeugzubehör</t>
  </si>
  <si>
    <t>Material - Kennzeichnung</t>
  </si>
  <si>
    <t>Material - Dokumentation</t>
  </si>
  <si>
    <t>Material - IuK</t>
  </si>
  <si>
    <t>Material - Werkzeug</t>
  </si>
  <si>
    <t>Material - Technik</t>
  </si>
  <si>
    <t>Schneeketten</t>
  </si>
  <si>
    <t>Material - Büro</t>
  </si>
  <si>
    <t>Nothammer</t>
  </si>
  <si>
    <t>Handscheinwerfer DIN 14642</t>
  </si>
  <si>
    <t>Gurtmesser</t>
  </si>
  <si>
    <t>Zarges - Kiste</t>
  </si>
  <si>
    <t>Abschleppseil</t>
  </si>
  <si>
    <t>Funktionsfunktionswesten (1 x rot, 4 x blau)</t>
  </si>
  <si>
    <t>Leitung Rettungsmittelhalteplatz</t>
  </si>
  <si>
    <t>Schreibblock</t>
  </si>
  <si>
    <t>Leitung Bereitstellungsraum</t>
  </si>
  <si>
    <t>Schnellhefter</t>
  </si>
  <si>
    <t>Leitung Behandlungsplatz</t>
  </si>
  <si>
    <t>Einsatzleitung</t>
  </si>
  <si>
    <t>Radiergummi</t>
  </si>
  <si>
    <t>Abschnittsleiter Gesundheit</t>
  </si>
  <si>
    <t>Schere</t>
  </si>
  <si>
    <t>Magnetfolien mit Aufschrift:</t>
  </si>
  <si>
    <t>Lineal, 30 cm</t>
  </si>
  <si>
    <t>Laptop</t>
  </si>
  <si>
    <t>Kugelschreiber</t>
  </si>
  <si>
    <t>Klemmbrett DIN A 4 Metall</t>
  </si>
  <si>
    <t>Klarsichthülle</t>
  </si>
  <si>
    <t>Kabelbinder</t>
  </si>
  <si>
    <t>Begleitkarten</t>
  </si>
  <si>
    <t>VE Heftklammern</t>
  </si>
  <si>
    <t>Hefter</t>
  </si>
  <si>
    <t>VE Farbstifte</t>
  </si>
  <si>
    <t>Enthefter</t>
  </si>
  <si>
    <t>Navigationsgerät</t>
  </si>
  <si>
    <t>Mobiltelefon + Ladegerät</t>
  </si>
  <si>
    <t>Büroklammerspender</t>
  </si>
  <si>
    <t>Megaphon</t>
  </si>
  <si>
    <t>VE Büroklammern (1200 Stk.)</t>
  </si>
  <si>
    <t>Außenlautsprecher</t>
  </si>
  <si>
    <t>Briefumschlag DIN C 6</t>
  </si>
  <si>
    <t>Mobile Radio Terminal + Bedienkonsole + Bedienhandapparat</t>
  </si>
  <si>
    <t>Briefumschlag DIN C 5</t>
  </si>
  <si>
    <t>Handheld Radio Terminal + Passivhalterung</t>
  </si>
  <si>
    <t>Bleistift</t>
  </si>
  <si>
    <t>4m Mobilfunkgeräte</t>
  </si>
  <si>
    <t>2m Mobilfunkgeräte</t>
  </si>
  <si>
    <t>Alleskleber</t>
  </si>
  <si>
    <t>Klappspaten BWB TL 5120 0011</t>
  </si>
  <si>
    <t>Werkzeugkoffer</t>
  </si>
  <si>
    <t>Brechstange (70cm)</t>
  </si>
  <si>
    <t>Fahrzeug</t>
  </si>
  <si>
    <t>Notfallkoffer - Erwachsene</t>
  </si>
  <si>
    <t>Notfallkoffer - Kinder</t>
  </si>
  <si>
    <t>Absaugkatheter 14/16/18 CH</t>
  </si>
  <si>
    <t>Bakterienfilter, Erwachsene</t>
  </si>
  <si>
    <t>Bakterienfilter, Kinder</t>
  </si>
  <si>
    <t>Beatmungsbeutel für Erwachsene DIN EN ISO 10651-4</t>
  </si>
  <si>
    <t>Baby-Schleimabsauger</t>
  </si>
  <si>
    <t>Beatmungsmaske, open cuff Gr. 2/3/4/5</t>
  </si>
  <si>
    <t>Guedeltubus Erwachsene, Gr. 2/3/4/5</t>
  </si>
  <si>
    <t>Larynxmaske/-tubus Set Gr. 3/4/5</t>
  </si>
  <si>
    <t>PEEP-Ventil</t>
  </si>
  <si>
    <t>Sauerstoffreservoir für Beatmungsbeutel</t>
  </si>
  <si>
    <t>Sauerstoffschlauch für Beatmungsbeutel</t>
  </si>
  <si>
    <t>Wendeltuben, 26/30 CH</t>
  </si>
  <si>
    <t>Laryngoskopgriff mit Batterien</t>
  </si>
  <si>
    <t>Einführungsmandrin für Kinder</t>
  </si>
  <si>
    <t>Magillzange für Erwachsene</t>
  </si>
  <si>
    <t>Einführungsmandrin für Erwachsene</t>
  </si>
  <si>
    <t>Laryngoskopspatel, kaltlicht, Gr.0/1/2/3</t>
  </si>
  <si>
    <t>Laryngoskopspatel, kaltlicht, Gr.2/3/4/5</t>
  </si>
  <si>
    <t>Magillzange für Kinder</t>
  </si>
  <si>
    <t>Endotrachealtubus mit Cuff, Gr. 6,0/7,0/8,0 DIN ISO 5361-2</t>
  </si>
  <si>
    <t>Blutdruckmanschette für Erwachsene</t>
  </si>
  <si>
    <t>Blutdruckmanschette für Kinder</t>
  </si>
  <si>
    <t>Blutzuckermessgerät</t>
  </si>
  <si>
    <t>Fieberthermometer</t>
  </si>
  <si>
    <t>Reflexhammer</t>
  </si>
  <si>
    <t>Stethoskop für Erwachsene</t>
  </si>
  <si>
    <t>Hautdesinfektionsmittel 50 ml</t>
  </si>
  <si>
    <t>Druckinfusionsmanschette</t>
  </si>
  <si>
    <t>Fixierpflaster (steril / unsteril)</t>
  </si>
  <si>
    <t>Infusionsgeräte (P) DIN 58362-1</t>
  </si>
  <si>
    <t>Intraossäres Punktionsgerät</t>
  </si>
  <si>
    <t>Staubinde elastisch</t>
  </si>
  <si>
    <t>Venenverweilkanüle G 22</t>
  </si>
  <si>
    <t>Venenverweilkanüle G 24</t>
  </si>
  <si>
    <t>Venenverweilkanüle G 20 / G 18</t>
  </si>
  <si>
    <t>Venenverweilkanüle G 20</t>
  </si>
  <si>
    <t>Vollelktrolytlösung, 500 ml</t>
  </si>
  <si>
    <t>Arterienklemme</t>
  </si>
  <si>
    <t>Abnabelungsbesteck</t>
  </si>
  <si>
    <t>Aufziehkanülen</t>
  </si>
  <si>
    <t>Dreiecktuch</t>
  </si>
  <si>
    <t>Paar Handschuhe Gr. S/M/L/XL DIN EN 455</t>
  </si>
  <si>
    <t>Einmalskalpell, Fig. 11 nach TRBA 250</t>
  </si>
  <si>
    <t>Einmalspritzen, 2 ml DIN EN ISO 7886-1</t>
  </si>
  <si>
    <t>Einmalspritzen, 10 ml DIN EN ISO 7886-1</t>
  </si>
  <si>
    <t>Einmalspritzen, 20 ml DIN EN ISO 7886-1</t>
  </si>
  <si>
    <t>Fixierbinde DIN 61634-FB</t>
  </si>
  <si>
    <t>Hände-Desinfektionsmittel 50 ml</t>
  </si>
  <si>
    <t>Heftpflaster 5 x 2,5 cm (Rolle)</t>
  </si>
  <si>
    <t>Kanülenabwurfbehälter Klein, TRBA 250</t>
  </si>
  <si>
    <t>Kleiderschere</t>
  </si>
  <si>
    <t>Kompressen 5 x 5 cm steril</t>
  </si>
  <si>
    <t>Kompressen 10 x 10 cm steril</t>
  </si>
  <si>
    <t>Mundschutz FFP 2</t>
  </si>
  <si>
    <t>Pinzette min. 140 mm</t>
  </si>
  <si>
    <t>Rettungsdecke</t>
  </si>
  <si>
    <t>Sterile Handschue Gr. 7/8 DIN EN 455</t>
  </si>
  <si>
    <t>Verbandpäckchen mittel DIN 13151 M</t>
  </si>
  <si>
    <t>Verbandtuch, 40 x 60 cm DIN 13152-BR</t>
  </si>
  <si>
    <t>Verbandtuch, 60 x 80 DIN 13152-A</t>
  </si>
  <si>
    <t>Wundschnellverbände 10 x 6 cm DIN 13019</t>
  </si>
  <si>
    <t>Rucksack / Koffer</t>
  </si>
  <si>
    <t>Containermodul, groß</t>
  </si>
  <si>
    <t>Sonderbekleidung</t>
  </si>
  <si>
    <t>Augen-/Gesichtsschutz</t>
  </si>
  <si>
    <t>Gehörschutz</t>
  </si>
  <si>
    <t>Warnweste</t>
  </si>
  <si>
    <t>Sicherheitsschuhe</t>
  </si>
  <si>
    <t>Schutzhandschuhe</t>
  </si>
  <si>
    <t>Schutzhelm</t>
  </si>
  <si>
    <t>Abzeichen</t>
  </si>
  <si>
    <t>Koppel / Gürtel</t>
  </si>
  <si>
    <t>Hose</t>
  </si>
  <si>
    <t>Jacke</t>
  </si>
  <si>
    <t>Einsatzschutzkleidung</t>
  </si>
  <si>
    <t>Ausbildungskosten</t>
  </si>
  <si>
    <t>Überwurf</t>
  </si>
  <si>
    <t>Hemd / Bluse</t>
  </si>
  <si>
    <t>Pullover</t>
  </si>
  <si>
    <t>T-Shirt / Polohemd</t>
  </si>
  <si>
    <t>Windbreaker</t>
  </si>
  <si>
    <t>Kopfbedeckung</t>
  </si>
  <si>
    <t>Einsatzbekleidung</t>
  </si>
  <si>
    <t>Fortbildungskosten</t>
  </si>
  <si>
    <t>Fortbildung Rettungsanitäter</t>
  </si>
  <si>
    <t>Fortbildungsstunden</t>
  </si>
  <si>
    <t>Mobile Radio Terminal</t>
  </si>
  <si>
    <t>Handlampe</t>
  </si>
  <si>
    <t>Mobiltelefon</t>
  </si>
  <si>
    <t>EGF / MTF</t>
  </si>
  <si>
    <t>Gerätewagen Sanitätsdienst</t>
  </si>
  <si>
    <t>Absaugkatheter, CH 10</t>
  </si>
  <si>
    <t>Absaugkatheter, CH 14</t>
  </si>
  <si>
    <t>Absaugkatheter, CH 16</t>
  </si>
  <si>
    <t>Absaugkatheter, CH 18</t>
  </si>
  <si>
    <t>Augenspülflasche, 250 ml mit NaCl Lsg 0,9 % Mehrweg</t>
  </si>
  <si>
    <t>Bauchtücher 30 x 30 cm</t>
  </si>
  <si>
    <r>
      <t>Beatmungsbeutel inkl. 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Res. Und Maske Erwachsene, DIN EN ISO 10651-4</t>
    </r>
  </si>
  <si>
    <r>
      <t>Beatmungsbeutel inkl. 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Res. Und Maske Kinder, DIN EN ISO 10651-4</t>
    </r>
  </si>
  <si>
    <t>Brechschale</t>
  </si>
  <si>
    <t>Händedesinfektionsmittel 250 ml</t>
  </si>
  <si>
    <t>VE Fixierpflaster ohne Wundkissen</t>
  </si>
  <si>
    <t>VE Flächendesinfektionsmittel</t>
  </si>
  <si>
    <t>Paar Handschuhe Gr.7 (steril)</t>
  </si>
  <si>
    <t>Paar Handschuhe Gr.8 (steril)</t>
  </si>
  <si>
    <t>VE Handschuhe Gr. XS</t>
  </si>
  <si>
    <t>VE Handschuhe Gr. S</t>
  </si>
  <si>
    <t>VE Handschuhe Gr. M</t>
  </si>
  <si>
    <t>VE Handschuhe Gr. L</t>
  </si>
  <si>
    <t>VE Handschuhe Gr. XL</t>
  </si>
  <si>
    <t>Hautdesinfektionsmittel  50 ml (gefärbt)</t>
  </si>
  <si>
    <t>HWS Immobilisation Cervicalstütze Erwachsene</t>
  </si>
  <si>
    <t>HWS Immobilisation Cervicalstütze Kinder</t>
  </si>
  <si>
    <t>Hyperventilationsmaske</t>
  </si>
  <si>
    <t>Vollelektrolytlösung 500 ml</t>
  </si>
  <si>
    <t>Infusionshalter zur Befestigung am Gestänge / Zelt</t>
  </si>
  <si>
    <t>Infusionsständer zur Befestigung an Trage</t>
  </si>
  <si>
    <t>Infusionssystem "P"</t>
  </si>
  <si>
    <t>Injektionskanülen</t>
  </si>
  <si>
    <t>Kältekompressen</t>
  </si>
  <si>
    <t>Kanülenabwurfbehälter Groß, TRBA 250</t>
  </si>
  <si>
    <t>kleine Wundversorgung inkl. Nahtmaterial</t>
  </si>
  <si>
    <t>Laken (Einweg)</t>
  </si>
  <si>
    <t>Larynxtubus-Set, LT-D 3</t>
  </si>
  <si>
    <t>Larynxtubus-Set, LT-D 4</t>
  </si>
  <si>
    <t>Larynxtubus-Set, LT-D 5</t>
  </si>
  <si>
    <t>Leichenhülle</t>
  </si>
  <si>
    <t>Mullbinde, 6 cm breit</t>
  </si>
  <si>
    <t>Mullbinde, 8 cm breit</t>
  </si>
  <si>
    <t>VE Mullkompressen, 10 x 10 cm (50 Stk.)</t>
  </si>
  <si>
    <t>Mundschutz FFP2</t>
  </si>
  <si>
    <t>Notfallrucksack Erwachsener</t>
  </si>
  <si>
    <t>VE OP-Gesichtsmaske (50 Stk.)</t>
  </si>
  <si>
    <t>VE PE Schürze (50 Stk.)</t>
  </si>
  <si>
    <t>Infektionsschutzset (Schutzbrille/ Overall T3/4</t>
  </si>
  <si>
    <t>Mundschutz / Maske FFP 3, OP-Handschue Gr. 7,5-8,5)</t>
  </si>
  <si>
    <t>Rasierer</t>
  </si>
  <si>
    <t>Replantat-Set</t>
  </si>
  <si>
    <t>Rettungsmesser</t>
  </si>
  <si>
    <t>Sauerstoffbrille</t>
  </si>
  <si>
    <t>Sauerstoffmaske, Erwachsene</t>
  </si>
  <si>
    <t>Sauerstoffmaske, Kinder</t>
  </si>
  <si>
    <t>Schleimhautdesinfektionsmittel</t>
  </si>
  <si>
    <t>VE Einmalskalpell (Fig. 11 nach RRBA 250) (10 Stk.)</t>
  </si>
  <si>
    <t>Spikes</t>
  </si>
  <si>
    <t>Steckbecken (Bettpfanne)</t>
  </si>
  <si>
    <t>Urinflasche</t>
  </si>
  <si>
    <t>Venenverweilkanüle 14 G</t>
  </si>
  <si>
    <t>Venenverweilkanüle 16 G</t>
  </si>
  <si>
    <t>Venenverweilkanüle 18 G</t>
  </si>
  <si>
    <t>Venenverweilkanüle 20 G</t>
  </si>
  <si>
    <t>Venenverweilkanüle 22 G</t>
  </si>
  <si>
    <t>Verbandpäckchen groß (aluminiumbedämpft)</t>
  </si>
  <si>
    <t>Verbandpäckchen mittel (aluminiumbedämpft)</t>
  </si>
  <si>
    <t>Verbandtuch 40 x 60 cm (aluminiumbedämpft)</t>
  </si>
  <si>
    <t>Verbandtuch 60 x 80 cm (aluminiumbedämpft)</t>
  </si>
  <si>
    <t>Verbandtuch 80 x 120 cm (aluminiumbedämpft)</t>
  </si>
  <si>
    <t>Verneblermaske, Erwachsene</t>
  </si>
  <si>
    <t>Verneblermaske, Kinder</t>
  </si>
  <si>
    <t>VE Verschlussstopfen (100 Stk.)</t>
  </si>
  <si>
    <t>Wendeltuben CH 28</t>
  </si>
  <si>
    <t>Wendeltuben CH 32</t>
  </si>
  <si>
    <t>Wundschnellverband 7,5 x 7,5 cm</t>
  </si>
  <si>
    <t>Material - Ausstattung</t>
  </si>
  <si>
    <t>Wasserkanister 20 l</t>
  </si>
  <si>
    <t>Hygieneboard</t>
  </si>
  <si>
    <t>Klapptisch 100 x 80 cm</t>
  </si>
  <si>
    <t>Klappstühle</t>
  </si>
  <si>
    <t>Festzeltgarnitur (1 Tisch + 2 Bänke)</t>
  </si>
  <si>
    <t>Müllbeutel (Rolle, 70 l)</t>
  </si>
  <si>
    <t>Müllbeutelständer</t>
  </si>
  <si>
    <t>Material - Zelt</t>
  </si>
  <si>
    <t>Pressluftflaschen + Aggregatgebläse</t>
  </si>
  <si>
    <t>Zeltbeleuchtung (36W,LED,IP 68)</t>
  </si>
  <si>
    <t>Handheld Radio Terminal</t>
  </si>
  <si>
    <t>Abzweigstück (DIN EN 539, IP 54)</t>
  </si>
  <si>
    <t>Fehlerstromschutzschalter</t>
  </si>
  <si>
    <t>Flutlichtstrahler (LED 100 -240V AC 160 W, IP65)</t>
  </si>
  <si>
    <t>Kabel, 10 m H07RN-F3 G 2,5</t>
  </si>
  <si>
    <t>Treibstoffkanister 20 l</t>
  </si>
  <si>
    <t>Stativ (Aufsteckzapfen C, DIN 14640)</t>
  </si>
  <si>
    <t>Stromerzeuger Abgasschlauch</t>
  </si>
  <si>
    <t>Material - Werkzeug und Zubehör</t>
  </si>
  <si>
    <t>Absperrband, 500m</t>
  </si>
  <si>
    <t>Paar Arbeitshandschuhe</t>
  </si>
  <si>
    <t>Brechstange 1500</t>
  </si>
  <si>
    <t>Einschlagpfosten, 1m</t>
  </si>
  <si>
    <t>Fäustel 2 S (DIN 6475)</t>
  </si>
  <si>
    <t>Taschenlampe</t>
  </si>
  <si>
    <t>Begleitkarte</t>
  </si>
  <si>
    <t>Meldekarte für Einsatzkräfte</t>
  </si>
  <si>
    <t>Tragetasche</t>
  </si>
  <si>
    <t>Material - Medizintechnik</t>
  </si>
  <si>
    <t>Überwachungsmonitor</t>
  </si>
  <si>
    <t>12 - Kanal - EKG</t>
  </si>
  <si>
    <t>Infrarot- Ohrthermometer oder Elektrisches Thermometer inkl. 50 Schutzhüllen</t>
  </si>
  <si>
    <t>Kapnograph (Exspirationsmessung)</t>
  </si>
  <si>
    <t>Einwegkapnometer</t>
  </si>
  <si>
    <t>Automatisiertes Notfallbeatmungsgerät</t>
  </si>
  <si>
    <t>Pulsoxymeter</t>
  </si>
  <si>
    <t>Transportables Sauerstoffsystem mit Verteilerleiste samt 4 Abgängen</t>
  </si>
  <si>
    <t>VE Büroklammern</t>
  </si>
  <si>
    <t>Infoboards</t>
  </si>
  <si>
    <t>Tesafilmabroller</t>
  </si>
  <si>
    <t>Wegweiser</t>
  </si>
  <si>
    <t>Material - Lagerung und Transport</t>
  </si>
  <si>
    <t>Spine-Board + Gurt-Set</t>
  </si>
  <si>
    <t>Blitzleuchte</t>
  </si>
  <si>
    <t>Faltsignal</t>
  </si>
  <si>
    <t>Kennzeichnungsweste</t>
  </si>
  <si>
    <t>Klettschild "Rettungsmittelhalteplatz"</t>
  </si>
  <si>
    <t>Klettschild "Sichtungskategorie I"</t>
  </si>
  <si>
    <t>Klettschild "Sichtungskategorie II"</t>
  </si>
  <si>
    <t>Klettschild "Sichtungskategorie III"</t>
  </si>
  <si>
    <t>Klettschild "Sichtungskategorie IV"</t>
  </si>
  <si>
    <t>Klettschild "Hubschrauberlandeplatz"</t>
  </si>
  <si>
    <t>Klettschild "BHP Ausgang"</t>
  </si>
  <si>
    <t>Klettschild "BHP Eingang"</t>
  </si>
  <si>
    <t>Klettschild "Sichtung"</t>
  </si>
  <si>
    <t>Klettschild "Totenablage"</t>
  </si>
  <si>
    <t>Pylone 50 cm</t>
  </si>
  <si>
    <t>Fahrzeuge</t>
  </si>
  <si>
    <t>EKG (Lifepak 12)</t>
  </si>
  <si>
    <t>Druckminderer an Sauerstoffflasche</t>
  </si>
  <si>
    <t>Kapnograph</t>
  </si>
  <si>
    <t>Beatmungsgerät</t>
  </si>
  <si>
    <t>Ausbildung</t>
  </si>
  <si>
    <t>Rettungsanitäter</t>
  </si>
  <si>
    <t>Fahrzeugversicherung</t>
  </si>
  <si>
    <t>Wartung und Reparatur EGF / MTF</t>
  </si>
  <si>
    <t>Personalkosten</t>
  </si>
  <si>
    <t>Überprüfungen Medizingeräte</t>
  </si>
  <si>
    <t>Materialaustausch</t>
  </si>
  <si>
    <t>GW San</t>
  </si>
  <si>
    <t>KdoW</t>
  </si>
  <si>
    <t>KTW</t>
  </si>
  <si>
    <t>RTW</t>
  </si>
  <si>
    <t>Einsatzleitwagen</t>
  </si>
  <si>
    <t>Wartung und Reparatur GW San</t>
  </si>
  <si>
    <t>Notfallrucksack</t>
  </si>
  <si>
    <t>Infektionsschutzset</t>
  </si>
  <si>
    <t>VE Einmalhandschuhe XS - XL</t>
  </si>
  <si>
    <t>Funktionsweste Blau</t>
  </si>
  <si>
    <t>digitaler Fotoapparat</t>
  </si>
  <si>
    <t>Fernglas 8 x 50</t>
  </si>
  <si>
    <t>Handheld Radio Terminal + Aktivhalterung</t>
  </si>
  <si>
    <t>4-m-Mobilfunkgerät</t>
  </si>
  <si>
    <t>Mobiltelefon + Ladegerät  + Freisprecheinrichtung</t>
  </si>
  <si>
    <t>Handscheinwerfer</t>
  </si>
  <si>
    <t>Material -Dokumentation</t>
  </si>
  <si>
    <t>Material - Sanitätsmaterial</t>
  </si>
  <si>
    <t>Endotrachealtuben mit Cuff, Gr. 3,0</t>
  </si>
  <si>
    <t>Endotrachealtuben mit Cuff, Gr. 4,0</t>
  </si>
  <si>
    <t>Endotrachealtuben mit Cuff, Gr. 5,0</t>
  </si>
  <si>
    <t>Endotrachealtuben mit Cuff, Gr. 6,0</t>
  </si>
  <si>
    <t>Endotrachealtuben mit Cuff, Gr. 7,0</t>
  </si>
  <si>
    <t>Endotrachealtuben mit Cuff, Gr. 8,0</t>
  </si>
  <si>
    <t>Intubationsbesteck, Erwachsene</t>
  </si>
  <si>
    <t>Intubationsbesteck, Kinder</t>
  </si>
  <si>
    <t>Koniotornieset inkl. Nahtmaterial</t>
  </si>
  <si>
    <t>Magensonden CH 06,08,10,12</t>
  </si>
  <si>
    <t>Notamputationsset inkl. Nahtmaterial</t>
  </si>
  <si>
    <t>Einmalspritze, 2 ml</t>
  </si>
  <si>
    <t>Einmalspritze, 5 ml</t>
  </si>
  <si>
    <t>Einmalspritze, 10 ml</t>
  </si>
  <si>
    <t>Einmalspritze, 20 ml</t>
  </si>
  <si>
    <t>Plastikbecher, 20 ml</t>
  </si>
  <si>
    <t>Thoraxdrainageset inkl. Nahtmaterial</t>
  </si>
  <si>
    <t>Thoraxkatheter, CH 14</t>
  </si>
  <si>
    <t>Thoraxkatheter, CH 18</t>
  </si>
  <si>
    <t>ZVK-Set für Erwachsene Cavafix, 20cm</t>
  </si>
  <si>
    <t>Rucksack</t>
  </si>
  <si>
    <t>Medikamente</t>
  </si>
  <si>
    <t>Akrinor, 2 ml</t>
  </si>
  <si>
    <t>Aktivkohle (Ultracarbon) 50 g</t>
  </si>
  <si>
    <t>Anexate, 0,5 mg / 5 ml</t>
  </si>
  <si>
    <t>Arterenol, 25 mg</t>
  </si>
  <si>
    <t>Arterenol, 5 mg</t>
  </si>
  <si>
    <t>Aspisol, 0,5 g</t>
  </si>
  <si>
    <t>Atropinsulfat, 0,5 mg</t>
  </si>
  <si>
    <t>Atropinsulfat, 100 mg</t>
  </si>
  <si>
    <r>
      <t xml:space="preserve">Atrovent, 250/500 </t>
    </r>
    <r>
      <rPr>
        <sz val="11"/>
        <color theme="1"/>
        <rFont val="Calibri"/>
        <family val="2"/>
      </rPr>
      <t>µg</t>
    </r>
  </si>
  <si>
    <t>Bayotensin Phiolen, 5 mg</t>
  </si>
  <si>
    <t>Beloc, 5mg</t>
  </si>
  <si>
    <t>Bronchopasmin, 1 ml</t>
  </si>
  <si>
    <t>Buscopan, 20 mg</t>
  </si>
  <si>
    <t>Cordarex (Arniodaron), 150 mg</t>
  </si>
  <si>
    <t>Diazepam Rektaltube, 10 mg</t>
  </si>
  <si>
    <t>Diazepam Rektaltube, 5 mg</t>
  </si>
  <si>
    <t>Diazepam, 150 mg</t>
  </si>
  <si>
    <t>Ebrantil, 25 mg</t>
  </si>
  <si>
    <t>Etomidate, 20 mg</t>
  </si>
  <si>
    <t>Fenistil, 4 mg</t>
  </si>
  <si>
    <t>Fentanyl, 0,5 mg</t>
  </si>
  <si>
    <t>Glucose, 40 %</t>
  </si>
  <si>
    <t>Heparin, 5000 I.E.</t>
  </si>
  <si>
    <t>Ibuprofen p.o., 800 mg</t>
  </si>
  <si>
    <t>Ketanest S 25, 5 mg</t>
  </si>
  <si>
    <t>Lasix, 40 mg</t>
  </si>
  <si>
    <t>Lorazepam Tbl, 1 mg</t>
  </si>
  <si>
    <t>Midazolam (Dormicum) 15 mg, 3 ml</t>
  </si>
  <si>
    <t>Midazolam (Dormicum) 5 mg, 5 ml</t>
  </si>
  <si>
    <t>Morphin, 10 mg</t>
  </si>
  <si>
    <t>Morphintropfen 50 ml 2%</t>
  </si>
  <si>
    <t>NaHCO3 8,4, 100 ml</t>
  </si>
  <si>
    <t>Naloxon, 0,4 mg</t>
  </si>
  <si>
    <t>Nitrolingual, 0,4 mg</t>
  </si>
  <si>
    <t>Norcuron, 10 mg</t>
  </si>
  <si>
    <t>Novalminsulfon, 10 mg</t>
  </si>
  <si>
    <t>Paracetamol i.v., 1000 mg</t>
  </si>
  <si>
    <t>Propofol, 1 % 200 mg</t>
  </si>
  <si>
    <t>Ranitidin, 50 mg</t>
  </si>
  <si>
    <t>Salbutamol, 1,25/2,5 mg</t>
  </si>
  <si>
    <t>Saliva Mundgel, 50 ml</t>
  </si>
  <si>
    <t>Scandicain oder Carbostesin, 0,5 %</t>
  </si>
  <si>
    <t>Solu-Decortin, 250 mg</t>
  </si>
  <si>
    <t>Succinhycholin 2%, 500 mg</t>
  </si>
  <si>
    <t>Suprarenin 25 ml, 25 mg</t>
  </si>
  <si>
    <t>Suprarenin 1 ml, 1 mg</t>
  </si>
  <si>
    <t>Vormex, 100 mg</t>
  </si>
  <si>
    <t>Ibuprofen 600 mg</t>
  </si>
  <si>
    <t>Novalgintropfen, 50 ml</t>
  </si>
  <si>
    <t>RTW Typ C nach DIN 1789</t>
  </si>
  <si>
    <t>KTW Typ B nach DIN 1789</t>
  </si>
  <si>
    <t>Wartung Feuerlöscher</t>
  </si>
  <si>
    <t>Feuerlöscher</t>
  </si>
  <si>
    <t>Material - Patiententransport</t>
  </si>
  <si>
    <t>Haupttrage/Fahrgestell</t>
  </si>
  <si>
    <t>Schaufeltrage</t>
  </si>
  <si>
    <t>Vakuum-Matratze</t>
  </si>
  <si>
    <t>Tragetuch oder Tragematratze</t>
  </si>
  <si>
    <t>Gerät zur Beförderung eines sitzenden Patienten</t>
  </si>
  <si>
    <t>Langes Wirbelsäulenbrett mit Kopfruhigstellung und Sicherungsgurten</t>
  </si>
  <si>
    <t>Material - Ruhigstellung</t>
  </si>
  <si>
    <t>Satz zur Ruhigstellung von Knochenbrüchen</t>
  </si>
  <si>
    <t>Ausrüstung zur Ruhigstellung der HWS</t>
  </si>
  <si>
    <t>Extensionsgerät</t>
  </si>
  <si>
    <t>Erweiterte Ausrüstung zur Ruhigstellung des oberen Wirbelsäulenbereichs</t>
  </si>
  <si>
    <t>Material - Atmung</t>
  </si>
  <si>
    <t>Schnellkupplung EN 737-1:1998</t>
  </si>
  <si>
    <t>Beatmungsbeutel</t>
  </si>
  <si>
    <t>Automatisches Blutdruckmessgerät</t>
  </si>
  <si>
    <t>Manuelles, tragbares Absauggerät EN ISO 10079-2:1999</t>
  </si>
  <si>
    <t>stationäre Absauganlage EN ISO 10079-1:1999 / EN ISO 10079-3:1999</t>
  </si>
  <si>
    <t>tragbares Sauerstoffgerät mind. 400 l mit Durchflussinstrument EN 737-1:1998</t>
  </si>
  <si>
    <t>stationäre Sauerstoffanlage mind. 2000 l mit Durchflussinstrument EN 737-1:1998</t>
  </si>
  <si>
    <t>Material - Rettungs- und Schutzausrüstung</t>
  </si>
  <si>
    <t>Reinigungs- und Desinfektionsmaterial</t>
  </si>
  <si>
    <t>Sicherheitsgurt-Durchtrenner</t>
  </si>
  <si>
    <t>Warn-Dreieck/-lampen</t>
  </si>
  <si>
    <t>Feuerlöscher EN 3-7:2004+A1:2007</t>
  </si>
  <si>
    <t>einfaches Rettungswerkzeug (Satz)</t>
  </si>
  <si>
    <t>Material - Diagnostik</t>
  </si>
  <si>
    <t>Manuelles Blutdruckmessgerät 10 - 66 cm</t>
  </si>
  <si>
    <t>Pulsoximeter EN ISO 80601-2-61:2011</t>
  </si>
  <si>
    <t>Stethoskop</t>
  </si>
  <si>
    <t>Thermometer EN 12470-1:2000 + A1:2009</t>
  </si>
  <si>
    <t>Diagnostik-Leuchte</t>
  </si>
  <si>
    <t>Material - Kreislauf</t>
  </si>
  <si>
    <t>Infusionslösung, Liter</t>
  </si>
  <si>
    <t>Zubehör für Injektion und Infusion (Satz)</t>
  </si>
  <si>
    <t>Infusionssystem</t>
  </si>
  <si>
    <t>Infusionshalterung</t>
  </si>
  <si>
    <t>Ausrüstung zur Druckinfusion</t>
  </si>
  <si>
    <t>Material - lebensbedrohliche Störungen</t>
  </si>
  <si>
    <t>Defibrilator EN 60601-2-4:2011</t>
  </si>
  <si>
    <t>EKG-Überwachungsgerät EN 60601-2-4:2011</t>
  </si>
  <si>
    <t>Herzschrittmacher extern EN 60601-2-4:2011</t>
  </si>
  <si>
    <t>Erweiterte tragbare Wiederbelebungseinheit</t>
  </si>
  <si>
    <t>Inhalator EN 13544 -1:2007+A1:2009</t>
  </si>
  <si>
    <t>Thoraxdrainage-Satz</t>
  </si>
  <si>
    <t>Volumenbezogene Spritzen - Infusionspumpe</t>
  </si>
  <si>
    <t>Zentrale Venenkatheter</t>
  </si>
  <si>
    <t>regulierbares PEEP-Ventil</t>
  </si>
  <si>
    <t>Kapnometer EN ISO 80601-2-55:2011</t>
  </si>
  <si>
    <t>Notfall- und Transportbeatmungsgerät EN 794-3:1998+A2:2009</t>
  </si>
  <si>
    <t>Material - Verbandmittel</t>
  </si>
  <si>
    <t>Bettwäsche</t>
  </si>
  <si>
    <t>Decken</t>
  </si>
  <si>
    <t>Material zur Wundabdeckung</t>
  </si>
  <si>
    <t>Nierenschale</t>
  </si>
  <si>
    <t>Brechbeutel</t>
  </si>
  <si>
    <t>Behältnis zur Aufnahme spitzer Gegenstände</t>
  </si>
  <si>
    <t>Paar sterile OP Handschuhe</t>
  </si>
  <si>
    <t>Einmal-Handschuhe</t>
  </si>
  <si>
    <t>Notgeburt-Satz</t>
  </si>
  <si>
    <t>Abfallbehälter</t>
  </si>
  <si>
    <t>Vliesstoffauflage für Krankentragen</t>
  </si>
  <si>
    <t>Behältnis für Replantate</t>
  </si>
  <si>
    <t>Bettpfanne</t>
  </si>
  <si>
    <t>Magenspülgarnitur</t>
  </si>
  <si>
    <t>klinischer Abfallbehälter</t>
  </si>
  <si>
    <t>Funksprechgerät</t>
  </si>
  <si>
    <t>Handfunksprechgerät</t>
  </si>
  <si>
    <t>Medikamente zur Schmerzbekämpfung</t>
  </si>
  <si>
    <t>Sicherheitsgur-Durchtrenner</t>
  </si>
  <si>
    <t>tragbare Einheit zur Sicherung der Atmung</t>
  </si>
  <si>
    <t>Inhalator EN 13544-1:2007+A1:2009</t>
  </si>
  <si>
    <t>Arzt</t>
  </si>
  <si>
    <t>Blutdruckmessgerät (automatisch)</t>
  </si>
  <si>
    <t>Kapnometer</t>
  </si>
  <si>
    <t>Defibrilator</t>
  </si>
  <si>
    <t>Perfusor</t>
  </si>
  <si>
    <t>Herzschrittmacher Extern</t>
  </si>
  <si>
    <t>Haltbarkeit</t>
  </si>
  <si>
    <t>Kosten pro Jahr</t>
  </si>
  <si>
    <t>Wartung und Reparatur ELW</t>
  </si>
  <si>
    <t>Wartung und Reparatur KdoW</t>
  </si>
  <si>
    <t>Wartung und Reparatur KTW</t>
  </si>
  <si>
    <t>Wartung und Reparatur RTW</t>
  </si>
  <si>
    <t>GW-Betreuungsdienst</t>
  </si>
  <si>
    <t>Zeltbeleuchung (2x36W,LED,IP 68)</t>
  </si>
  <si>
    <t>Taschenlampen</t>
  </si>
  <si>
    <t>Meldeblock</t>
  </si>
  <si>
    <t>Material - Betreuung und Sanitätsmaterial</t>
  </si>
  <si>
    <t>Brechschalen</t>
  </si>
  <si>
    <t>VE Handschuhe XS-XL</t>
  </si>
  <si>
    <t>Steckbetten (Bettpfanne)</t>
  </si>
  <si>
    <t>Becher (200 ml, Einweg)</t>
  </si>
  <si>
    <t>Decken (Einweg)</t>
  </si>
  <si>
    <t>Feldliegen/-betten</t>
  </si>
  <si>
    <t>Festzeltgarnitur</t>
  </si>
  <si>
    <t>Klapptisch</t>
  </si>
  <si>
    <t>Regenschutz (Einweg aus Folie)</t>
  </si>
  <si>
    <t>Wasserkanister, Kunststoff</t>
  </si>
  <si>
    <t>Wasserkocher</t>
  </si>
  <si>
    <t>Material - Reinigung / Entsorgung</t>
  </si>
  <si>
    <t>Händedesinfektionsmittel 500 ml</t>
  </si>
  <si>
    <t>Handspender mit Seife</t>
  </si>
  <si>
    <t>Müllbeutel (Rollen, 15 l und 70 l)</t>
  </si>
  <si>
    <t>Müllbeutelständer für 70l</t>
  </si>
  <si>
    <t>Reinigungsbürsten (Einweg, Kunststoff)</t>
  </si>
  <si>
    <t>Reinigungsset</t>
  </si>
  <si>
    <t>Sonderabfallbehälter (40 l, BAM)</t>
  </si>
  <si>
    <t>Pylone (50 cm)</t>
  </si>
  <si>
    <t>Funktionsweste (blau)</t>
  </si>
  <si>
    <t>Infoboards (Flipchart, Whiteboard)</t>
  </si>
  <si>
    <t>Tesafilmroller</t>
  </si>
  <si>
    <t>Material - Hygieneset</t>
  </si>
  <si>
    <t>Dusch/Haarwaschmittel</t>
  </si>
  <si>
    <t>Einwegrasierer</t>
  </si>
  <si>
    <t>VE Erwachsenenwindeln</t>
  </si>
  <si>
    <t>Haarbürste</t>
  </si>
  <si>
    <t>Handtuch 120 x 80 cm</t>
  </si>
  <si>
    <t>Rasiergel, 50 ml</t>
  </si>
  <si>
    <t>Waschlappen / Waschhandschuh</t>
  </si>
  <si>
    <t>Zahnbürste</t>
  </si>
  <si>
    <t>Material - Hygieneerweiterungsset Frauen</t>
  </si>
  <si>
    <t>VE Binden</t>
  </si>
  <si>
    <t>VE Hygienevorlagen</t>
  </si>
  <si>
    <t>VE Tampons</t>
  </si>
  <si>
    <t>Material - Hygieneerweiterungsset Kinder / Babys</t>
  </si>
  <si>
    <t>Babyflasche</t>
  </si>
  <si>
    <t>VE Babyöl</t>
  </si>
  <si>
    <t>VE Feuchttücher</t>
  </si>
  <si>
    <t>VE Kindercreme</t>
  </si>
  <si>
    <t>VE Kosmetiktücher</t>
  </si>
  <si>
    <t>Schnuller</t>
  </si>
  <si>
    <t>VE Waschlotion (ph-neutral)</t>
  </si>
  <si>
    <t>VE Windeln</t>
  </si>
  <si>
    <t>Material - Ersatzbekleidung</t>
  </si>
  <si>
    <t>VE Einmalschuhe</t>
  </si>
  <si>
    <t>Erwachsener (S-XXL)</t>
  </si>
  <si>
    <t>Jugendlicher (154-176 / XS-S)</t>
  </si>
  <si>
    <t>Kinder (116 - 154)</t>
  </si>
  <si>
    <t>Material - Sonstiges</t>
  </si>
  <si>
    <t>VE Kaffee (400 g)</t>
  </si>
  <si>
    <t>VE Milch</t>
  </si>
  <si>
    <t>VE Müsliriegel</t>
  </si>
  <si>
    <t>VE Rührstäbchen</t>
  </si>
  <si>
    <t>Spiele</t>
  </si>
  <si>
    <t>Tee (400 g)</t>
  </si>
  <si>
    <t>Thermoskanne</t>
  </si>
  <si>
    <t>VE Toilettenpapier</t>
  </si>
  <si>
    <t>VE Traubenzucker</t>
  </si>
  <si>
    <t>VE Zucker</t>
  </si>
  <si>
    <t>Fachdienst PSNV</t>
  </si>
  <si>
    <t>Ablauf Lebensmittel</t>
  </si>
  <si>
    <t>Tee</t>
  </si>
  <si>
    <t>Kaffee</t>
  </si>
  <si>
    <t>Milch</t>
  </si>
  <si>
    <t>Fahrzeugversicherung ELW</t>
  </si>
  <si>
    <t>Fahrzeugversicherung EGF / MTF</t>
  </si>
  <si>
    <t>Fahrzeugversicherung GW San</t>
  </si>
  <si>
    <t>-</t>
  </si>
  <si>
    <t>Fahrzeugversicherung GW-Betreuung</t>
  </si>
  <si>
    <t>Wartung und Reparatur GW-Betreuung</t>
  </si>
  <si>
    <t>Fortbildung</t>
  </si>
  <si>
    <t>Wartung</t>
  </si>
  <si>
    <t>Betreuungsrucksack</t>
  </si>
  <si>
    <t>VE Handschuhe XS - XL</t>
  </si>
  <si>
    <t>Krankentragen N / K DIN 13024 - 1/2</t>
  </si>
  <si>
    <t>Anleitung zur ersten Hilfe</t>
  </si>
  <si>
    <t>Augenkompresse 5,6 x 7 cm (oval, steril)</t>
  </si>
  <si>
    <t>Dreiecktuch, weiß 96 cm x 96 cm x 136 cm</t>
  </si>
  <si>
    <t>Paar Einmalhandschuhe</t>
  </si>
  <si>
    <t>Erste Hilfe Schere</t>
  </si>
  <si>
    <t>Fingerkuppenverband 4 cm x 7 cm</t>
  </si>
  <si>
    <t>Fingerverbände 12 cm x 12 cm</t>
  </si>
  <si>
    <t>Fixierverbände 6 cm x 4 cm</t>
  </si>
  <si>
    <t>Fixierverbände 8 cm x 4 cm</t>
  </si>
  <si>
    <t>Folienbeutel mit Verschluss, 30 cm x 40 cm</t>
  </si>
  <si>
    <t>Händedesinfektion (100 ml)</t>
  </si>
  <si>
    <t>Heftpflaster 2,5 cm x 5 cm</t>
  </si>
  <si>
    <t>Kühlpacks</t>
  </si>
  <si>
    <t>Pflasterstrips 1,9 cm x 7,2 cm</t>
  </si>
  <si>
    <t>Pflasterstrips 2,5 cm x 7,2 cm</t>
  </si>
  <si>
    <t>Tasche für Verbandmaterial</t>
  </si>
  <si>
    <t>Verbandpäckchen groß 10 cm x 12 cm</t>
  </si>
  <si>
    <t>Verbandpäckchen klein 6 cm x 8 cm</t>
  </si>
  <si>
    <t>Verbandpäcken mittel 8 cm x 10 cm</t>
  </si>
  <si>
    <t>Vliesstoff-Tücher 23 cm x 34 cm (20 Stk.)</t>
  </si>
  <si>
    <t>Wundkompresse 10 cm x 10 cm</t>
  </si>
  <si>
    <t>Wundpflaster 10 cm x 6 cm</t>
  </si>
  <si>
    <t>Bleistifte</t>
  </si>
  <si>
    <t>Edding / wasserfester Stift</t>
  </si>
  <si>
    <t>Set Einsatzunterlagen und Organisationsmaterial</t>
  </si>
  <si>
    <t>Klemmbrett DIN A4, metall</t>
  </si>
  <si>
    <t>Meldekarten für Einsatzkräfte</t>
  </si>
  <si>
    <t>Schreibblock DIN A 4</t>
  </si>
  <si>
    <t>Becher (min. 200 ml , Einweg)</t>
  </si>
  <si>
    <t>Erfrischungstücher</t>
  </si>
  <si>
    <t>VE Feuchttücher für Kinder</t>
  </si>
  <si>
    <t>VE Kaugummi</t>
  </si>
  <si>
    <t>Klebeband / Gewebeband</t>
  </si>
  <si>
    <t>kleine Spiele und Kuscheltiere</t>
  </si>
  <si>
    <t>Kordel  / Reepschnur 10 m</t>
  </si>
  <si>
    <t>Leuchtstäbe / Knicklichter</t>
  </si>
  <si>
    <t>Müllbeutel (15 l)</t>
  </si>
  <si>
    <t>Nähetui + Sicherheitsnadeln</t>
  </si>
  <si>
    <t>VE Papiertücher</t>
  </si>
  <si>
    <t>Schnuller, Gr. 1 / 2</t>
  </si>
  <si>
    <t>Taschen-, Knopf- oder Dynamolampe</t>
  </si>
  <si>
    <t>Taschenmesser</t>
  </si>
  <si>
    <t>Traubenzucker</t>
  </si>
  <si>
    <t>Trinkwasser 0,5 l</t>
  </si>
  <si>
    <t>Wäscheklammer</t>
  </si>
  <si>
    <t>Rettungsrucksack</t>
  </si>
  <si>
    <t>10 x Traubenzucker (Betreuungsrucksack)</t>
  </si>
  <si>
    <t>2 x Trinkwasser  (Betreuungsrucksack)</t>
  </si>
  <si>
    <t>GW - Verpflegung</t>
  </si>
  <si>
    <t>Feldkochherd</t>
  </si>
  <si>
    <t>Hubwagen</t>
  </si>
  <si>
    <t>Brennstoffkanister 20 l</t>
  </si>
  <si>
    <t>Leitungsroller 400 V , 16 A , 25 m</t>
  </si>
  <si>
    <t>Stativ min. 3500mm ausziehbar mit Aufsteckzapfen C nach DIN 14640</t>
  </si>
  <si>
    <t>Transportvorrichtung für 5 x 11 kg  Flüssiggasflaschen</t>
  </si>
  <si>
    <t>Verteiler (400 V auf 2 x 16 A 400 V)</t>
  </si>
  <si>
    <t>Verteilerblock (400 V auf 3 x 230 V)</t>
  </si>
  <si>
    <t>Thermobecher (200 ml, Einweg)</t>
  </si>
  <si>
    <t>Servietten</t>
  </si>
  <si>
    <t>Festzeltgarnitur (5 Tische, 2 Bänke)</t>
  </si>
  <si>
    <t>Speisebehälter (20 l)</t>
  </si>
  <si>
    <t>Set Wasserversorgung</t>
  </si>
  <si>
    <t>Hochdruckreiniger</t>
  </si>
  <si>
    <t>Wasserzuleitung mit Anschluss</t>
  </si>
  <si>
    <t>Geschirrhandtücher</t>
  </si>
  <si>
    <t>Kunststoffwannen (20 l)</t>
  </si>
  <si>
    <t>Müllbeutelrollen (120 l)</t>
  </si>
  <si>
    <t>Müllbeutelständer für 120 l</t>
  </si>
  <si>
    <t>Reinigungsbürsten</t>
  </si>
  <si>
    <t>Reinigungsschwamm</t>
  </si>
  <si>
    <t>Spülmittel (1 l)</t>
  </si>
  <si>
    <t>Material - Verpflegung mit Hockerkocher</t>
  </si>
  <si>
    <t>Edelstahlklapptisch</t>
  </si>
  <si>
    <t>Pfanne (mind. 38 cm)</t>
  </si>
  <si>
    <t>Topf (50 l, Edelstahl mit Deckel)</t>
  </si>
  <si>
    <t>Topf (11 l, Edelstahl mit Deckel)</t>
  </si>
  <si>
    <t>Siebeinsatz (für Topf 11 l)</t>
  </si>
  <si>
    <t>Schöpfkelle Füllmenge 1 l</t>
  </si>
  <si>
    <t>Schöpfkelle Füllmenge 0,75  l</t>
  </si>
  <si>
    <t>Schaumlöffel (16 cm)</t>
  </si>
  <si>
    <t>Fleischgabel (52 cm)</t>
  </si>
  <si>
    <t>Trichter (12 cm)</t>
  </si>
  <si>
    <t>Hohlmaß (2 l)</t>
  </si>
  <si>
    <t>Bratenheber (38 cm)</t>
  </si>
  <si>
    <t>Tisch-Dosenöffner (groß)</t>
  </si>
  <si>
    <t>Rührstab (100 cm)</t>
  </si>
  <si>
    <t>Belegbretter (60x40x3cm)</t>
  </si>
  <si>
    <t>Schüsseln (14 l Edelstahl)</t>
  </si>
  <si>
    <t>Einstich-Thermometer</t>
  </si>
  <si>
    <t>Messer-Rolltasche</t>
  </si>
  <si>
    <t>Wetzstahl</t>
  </si>
  <si>
    <t>Pfannenmesser (25 cm)</t>
  </si>
  <si>
    <t>Kochlöffel</t>
  </si>
  <si>
    <t>Stechmesser (21 cm)</t>
  </si>
  <si>
    <t>Schlachtmesser (21 cm)</t>
  </si>
  <si>
    <t>Ausbeinmesser (14 cm)</t>
  </si>
  <si>
    <t>Küchenmesser (8,5 cm)</t>
  </si>
  <si>
    <t>Mehlschaufel (20 cm)</t>
  </si>
  <si>
    <t>Dosenöffner (17,5 cm)</t>
  </si>
  <si>
    <t>Korkenzieher</t>
  </si>
  <si>
    <t>Schneebesen (35 cm)</t>
  </si>
  <si>
    <t>Spachtel (6 cm)</t>
  </si>
  <si>
    <t>Zargesboxen</t>
  </si>
  <si>
    <t>Gitteraufsatzrahmen 120 x 80 x 80 cm</t>
  </si>
  <si>
    <t>Europaletten 120 x 80 x 14 cm</t>
  </si>
  <si>
    <t>Handheld Rardio Terminal  + Passivhalterung</t>
  </si>
  <si>
    <t>Material - Büro / Dokumentation</t>
  </si>
  <si>
    <t>Material - Trinkwasserversorgung</t>
  </si>
  <si>
    <t>Satz Trinkwasserverteilung</t>
  </si>
  <si>
    <t>Steigrohr, Unterflurhydrant</t>
  </si>
  <si>
    <t>Hydrantenschlüssel (Unterflurhydrant)</t>
  </si>
  <si>
    <t>Hydrantenschlüssel (Überflurhydrant)</t>
  </si>
  <si>
    <t>Satz Geka - Kupplung</t>
  </si>
  <si>
    <t>Material - Verpflegung Babys</t>
  </si>
  <si>
    <t>5 x Babyflaschen inkl. Sauger</t>
  </si>
  <si>
    <t>Flaschenbürste</t>
  </si>
  <si>
    <t>Flaschenwärmer</t>
  </si>
  <si>
    <t>Thermohülle für Babyflasche</t>
  </si>
  <si>
    <t>Pürierstab mit Aufsatz</t>
  </si>
  <si>
    <t>Rührschüssel</t>
  </si>
  <si>
    <t>Wasserkocher (1 l)</t>
  </si>
  <si>
    <t>Babyessteller mit Besteck</t>
  </si>
  <si>
    <t>Schüttelbecher</t>
  </si>
  <si>
    <t>Schneebesen (21 cm)</t>
  </si>
  <si>
    <t>Schnabeltasse</t>
  </si>
  <si>
    <t>Klettschild "Verpflegungsstelle" 10 x 50 cm</t>
  </si>
  <si>
    <t>Funktionsweste blau</t>
  </si>
  <si>
    <t>Material - Feldkochherd</t>
  </si>
  <si>
    <t>Feldküche</t>
  </si>
  <si>
    <t>Lebensmittelvorhalung</t>
  </si>
  <si>
    <t>kg Nudeln</t>
  </si>
  <si>
    <t>kg Reis</t>
  </si>
  <si>
    <t>kg Eintopf in Konserven</t>
  </si>
  <si>
    <t>Pck. Instant Tee (400 g)</t>
  </si>
  <si>
    <t>Pck. Kaffeepulver (500 g)</t>
  </si>
  <si>
    <t>VE Babynahrung</t>
  </si>
  <si>
    <t>VE Süßstoff</t>
  </si>
  <si>
    <t>VE Kaffeesahne</t>
  </si>
  <si>
    <t>Nudeln</t>
  </si>
  <si>
    <t>Reis</t>
  </si>
  <si>
    <t>Eintopf in Konserven</t>
  </si>
  <si>
    <t>Wasser</t>
  </si>
  <si>
    <t>Fahrzeugversicherung GW - Verpflegung</t>
  </si>
  <si>
    <t>Wartung und Reparatur GW - Verpflegung</t>
  </si>
  <si>
    <t>Materialaustausch - Notfallkoffer Erwachsene</t>
  </si>
  <si>
    <r>
      <t>Beatmungsbeutel inkl. 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Res. Und Maske Säuglinge, DIN EN ISO 10651-4</t>
    </r>
  </si>
  <si>
    <r>
      <t>Verlängerungsschlauch 2,10 m für O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Applikation</t>
    </r>
  </si>
  <si>
    <t>Materialaustausch - GW San</t>
  </si>
  <si>
    <t>Materialaustausch - Notfallkoffer Kinder</t>
  </si>
  <si>
    <t>Materialaustausch Notfallkoffer Erwachsene</t>
  </si>
  <si>
    <t>Ablauf Medikamente</t>
  </si>
  <si>
    <t>Materialaustausch KdoW</t>
  </si>
  <si>
    <t>Material zur Wundabdeckung bei Verbrennungen und Verätzungen</t>
  </si>
  <si>
    <t>Materialaustausch RTW</t>
  </si>
  <si>
    <t>Materialaustausch GW - Betreuungsdienst</t>
  </si>
  <si>
    <t>Materialaustausch Staffel soziale Betreuung</t>
  </si>
  <si>
    <t>Materialaustausch Notfallrucksack Erwachsene</t>
  </si>
  <si>
    <t>Materialaustausch Betreuungsrucksack</t>
  </si>
  <si>
    <t>Füllung Sauerstoff 4l</t>
  </si>
  <si>
    <t>Füllung Sauerstoff 10 l</t>
  </si>
  <si>
    <t>Sauerstoff Füllung 10 l</t>
  </si>
  <si>
    <t>Sauerstoff Füllung 2 l</t>
  </si>
  <si>
    <t>Modul Führung</t>
  </si>
  <si>
    <t>Vorhaltung</t>
  </si>
  <si>
    <t>Modul Sanitätsdienst</t>
  </si>
  <si>
    <t>Modul Betreuungsdienst</t>
  </si>
  <si>
    <t>Modul Verpflegungsdienst</t>
  </si>
  <si>
    <t>Führungsdienst</t>
  </si>
  <si>
    <t>Sanitätsdienst</t>
  </si>
  <si>
    <t>Betreuungsdienst</t>
  </si>
  <si>
    <t>Verpflegungsdienst</t>
  </si>
  <si>
    <t>∑</t>
  </si>
  <si>
    <t>Betriebskosten</t>
  </si>
  <si>
    <t>Kostenschlüssel</t>
  </si>
  <si>
    <t>Anschaffung</t>
  </si>
  <si>
    <t>Modul</t>
  </si>
  <si>
    <t>Betriebskosten pro Jahr</t>
  </si>
  <si>
    <t>Sprechfunker / Kraftfahrer</t>
  </si>
  <si>
    <t>Sanitäter / Kraftfahrer</t>
  </si>
  <si>
    <t>Gruppenführer / Rettungssanitäter / Kraftfahrer</t>
  </si>
  <si>
    <t>Kraftfahrer / Sanitäter</t>
  </si>
  <si>
    <t>Betreuungshelfer / Kraftfahrer</t>
  </si>
  <si>
    <t>Fachdienst PSNV / Betreuungshelfer</t>
  </si>
  <si>
    <t>Kraftfahrer / Betreuungshelfer / Grundlagen PSNV</t>
  </si>
  <si>
    <t>Betreuungshelfer / Grundlagen PSNV</t>
  </si>
  <si>
    <t>Betreuungshelfer / Fachdienst PSNV</t>
  </si>
  <si>
    <t>Verpflegungshelfer I / Kraftfahrer</t>
  </si>
  <si>
    <t>Fortbildungspauschale</t>
  </si>
  <si>
    <r>
      <t>Zelt (30m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aufblasbar)</t>
    </r>
  </si>
  <si>
    <t>Materialaustausch KTW</t>
  </si>
  <si>
    <t>SEG Behandlung</t>
  </si>
  <si>
    <t>SEG Transport</t>
  </si>
  <si>
    <t>SEG Unterkunft</t>
  </si>
  <si>
    <t>SEG soziale Betreuung</t>
  </si>
  <si>
    <t>Multifunktionsgerät (DIN A4-Drucker/Scanner)</t>
  </si>
  <si>
    <t>Anspitzer mit Auffangbehälter</t>
  </si>
  <si>
    <t>Aufkleber, verschiedene Größen</t>
  </si>
  <si>
    <t>VE Farbstifte (rot, blau, grün, schwarz)</t>
  </si>
  <si>
    <t>Papierschere (23 cm)</t>
  </si>
  <si>
    <t>Whiteboard (ca. 40x60 cm) inkl. Stifte und Löscher</t>
  </si>
  <si>
    <t>Werkzeugkoffer (DIN 14881)</t>
  </si>
  <si>
    <t>Begleitkarten (Anhängekarten für Betroffene)</t>
  </si>
  <si>
    <t>Patientenanhängekarten</t>
  </si>
  <si>
    <t>Material - Kennzeichnung und Beschilderung</t>
  </si>
  <si>
    <t>Abschleppseil (für Gesamtgewicht zulässig)</t>
  </si>
  <si>
    <t>digitaler Fotoapparat (inkl. Ladegerät und Ersatzakku)</t>
  </si>
  <si>
    <t>Fernglas (mind. 8x50)</t>
  </si>
  <si>
    <t>Winkerkelle (beidseitig beleuchtet)</t>
  </si>
  <si>
    <t>Notfallrucksack/Notfallkoffer Erwachsene</t>
  </si>
  <si>
    <t>Rettungsdecke, Rettungsfolie (Alu, Silber/Gold)</t>
  </si>
  <si>
    <t>Schleimhautdesinfektionsmittel (250ml)</t>
  </si>
  <si>
    <t xml:space="preserve">Aggregatgebläse+Pressluftflaschen </t>
  </si>
  <si>
    <t>Zeltheizung mit Eigentank</t>
  </si>
  <si>
    <r>
      <t>Zelt mit Bodenplatte min. 50m</t>
    </r>
    <r>
      <rPr>
        <vertAlign val="superscript"/>
        <sz val="11"/>
        <color theme="1"/>
        <rFont val="Calibri"/>
        <family val="2"/>
        <scheme val="minor"/>
      </rPr>
      <t xml:space="preserve">2  </t>
    </r>
    <r>
      <rPr>
        <sz val="11"/>
        <color theme="1"/>
        <rFont val="Calibri"/>
        <family val="2"/>
        <scheme val="minor"/>
      </rPr>
      <t>aufblasbar (oder SG 50)</t>
    </r>
  </si>
  <si>
    <t>Spaten 850 (DIN 20127)</t>
  </si>
  <si>
    <t>Kreuzhacke (DIN 20109)</t>
  </si>
  <si>
    <t>Feuerwehrleine FL 30-KF (DIN 14920)</t>
  </si>
  <si>
    <t>Multifunktionsleiter (DIN EN 1147)</t>
  </si>
  <si>
    <t>Feuerwehrleinenbeutel mit Tragleine (DIN 14921)</t>
  </si>
  <si>
    <t>Notarzteinsatzprotokoll (DIVI / NADOK)</t>
  </si>
  <si>
    <t>Patientenanhängekarte</t>
  </si>
  <si>
    <t>Krankentragen N / K (DIN 13024-1/2)</t>
  </si>
  <si>
    <t>Rettungsfolien (Alu silber/gold)</t>
  </si>
  <si>
    <t>Löschdecke (DIN 14155)</t>
  </si>
  <si>
    <t>Wasserkanister 20l, Kunststoff</t>
  </si>
  <si>
    <t>Aufnahmebrücke für 2 Flutlichtstrahler (Aufsteckzapfen C, DIN 14640)</t>
  </si>
  <si>
    <t>Stromerzeuger 8 kVA (DIN 14685-8)</t>
  </si>
  <si>
    <t>Stromerzeuger Abgasschlauch (DIN 14572)</t>
  </si>
  <si>
    <t>Aufkleber (weiß, bunt)</t>
  </si>
  <si>
    <t>Funkuhr (batteriebetrieben)</t>
  </si>
  <si>
    <t>Haftmagnete</t>
  </si>
  <si>
    <t>Locher mit Anschlagschiene</t>
  </si>
  <si>
    <t>Papierschere, 23cm</t>
  </si>
  <si>
    <t>VE Tafelkreide, weiß</t>
  </si>
  <si>
    <t>Funkuhr, batteriebetrieben</t>
  </si>
  <si>
    <t>Mobiltelefon mit Ladegerät</t>
  </si>
  <si>
    <t>Abzweigstück (DIN EN 60539, IP 54)</t>
  </si>
  <si>
    <t>Leitungsroller (DIN EN 60529 IP 54)</t>
  </si>
  <si>
    <t>Getränkebehälter warm (20 l)</t>
  </si>
  <si>
    <t>Propangasflaschen 11 kg</t>
  </si>
  <si>
    <t>Eimer mit Deckel (10 l Edelstahl)</t>
  </si>
  <si>
    <t>Feuerlöscher (DIN EN 3 Brandklasse F)</t>
  </si>
  <si>
    <t>Beschilderung, beschriftbar</t>
  </si>
  <si>
    <t>l Trinkwasser</t>
  </si>
  <si>
    <t>Absauggerät, tragbar (DIN ISO 10079-2)</t>
  </si>
  <si>
    <t>Beatmungsbeutel für Erwachsene (DIN EN ISO 10651-4)</t>
  </si>
  <si>
    <t>Endotrachealtubus mit Cuff, Gr. 6,0/7,0/8,0 (DIN ISO 5361-2)</t>
  </si>
  <si>
    <t>Blutdruckmessgerät (DIN EN 1060-1)</t>
  </si>
  <si>
    <t>Blutzuckermessgerät + min 5 Teststreifen</t>
  </si>
  <si>
    <t xml:space="preserve"> Diagnositkleuchte mit Batterien</t>
  </si>
  <si>
    <t>Infusionsgeräte "P" (DIN 58362-1)</t>
  </si>
  <si>
    <t>Venenverweilkanüle G 22 / G16</t>
  </si>
  <si>
    <t>Einmalspritzen, 2 ml (DIN EN ISO 7886-1)</t>
  </si>
  <si>
    <t>Einmalspritzen, 10 ml (DIN EN ISO 7886-1)</t>
  </si>
  <si>
    <t>Einmalspritzen, 20 ml (DIN EN ISO 7886-1)</t>
  </si>
  <si>
    <t>Fixierbinde (DIN 61634-FB)</t>
  </si>
  <si>
    <t>Kanülenabwurfbehälter klein, TRBA 250</t>
  </si>
  <si>
    <t>Verbandpäckchen mittel (DIN 13151 M)</t>
  </si>
  <si>
    <t>Verbandschere (DIN 58279-B190)</t>
  </si>
  <si>
    <t>Verbandtuch, 40 x 60 cm (DIN 13152-BR)</t>
  </si>
  <si>
    <t>Verbandtuch, 60 x 80 (DIN 13152-A)</t>
  </si>
  <si>
    <t>Wundschnellverbände 10 x 6 cm (DIN 13019)</t>
  </si>
  <si>
    <t>Absauggerät (DIN ISO 10079-2)</t>
  </si>
  <si>
    <t>Absaugkatheter 12/14/16 CH</t>
  </si>
  <si>
    <t>Beatmungsbeutel für Säuglinge und Kinder (DIN EN ISO 10651-4)</t>
  </si>
  <si>
    <t>Beatmungsmaske, open cuff Gr. 0/2/3</t>
  </si>
  <si>
    <t>Guedeltubus Gr. 0/1/2/3</t>
  </si>
  <si>
    <t>Larynxmaske/-tubus  Gr. 0/1/2</t>
  </si>
  <si>
    <t>Laryngoskopgriff mit Batterie</t>
  </si>
  <si>
    <t>Endotrachealtubus ohne Cuff, Gr. 3/4/4,5/5 mm (DIN ISO 5361-2)</t>
  </si>
  <si>
    <t>Diagnostikleuchte mit Batterie</t>
  </si>
  <si>
    <t>Staubinde elastisch, Einhandvenenstauer</t>
  </si>
  <si>
    <t>Zeltheizung mit Eigentank (25 KW)</t>
  </si>
  <si>
    <t>Feuerwehrleinenbeutel (DIN 14921)</t>
  </si>
  <si>
    <t>Patientenprotokolle (DIVI / NADOK)</t>
  </si>
  <si>
    <t>Absauggerät elektrisch (DIN ISO 10079-2)</t>
  </si>
  <si>
    <t>BZ-Schnelltestgerät + min 5 Teststreifen</t>
  </si>
  <si>
    <t>Gerät zur Sauerstoffapplikation (2l oder 5l)</t>
  </si>
  <si>
    <t>Diagnostikleuchte mit Batterien</t>
  </si>
  <si>
    <t>Blutdruckmanschette und -messgerät mit Stethoskop, Erwachsene (DIN EN 1060 -1)</t>
  </si>
  <si>
    <t>Blutdruckmanschette und -messgerät mit Stethoskop, Kinder (DIN EN 1060 -1)</t>
  </si>
  <si>
    <t>Blutdruckmanschette und -messgerät mit Stethoskop, Säuglinge (DIN EN 1060 -1)</t>
  </si>
  <si>
    <t>Vakuummatratze (DIN EN 1865)</t>
  </si>
  <si>
    <t>Krankentragen N/K (DIN 13024-1/2)</t>
  </si>
  <si>
    <t>Funktionsweste Hellgrau</t>
  </si>
  <si>
    <t>Feuerlöscher (DIN EN 3)</t>
  </si>
  <si>
    <t>Einsatzleuchte (DIN 14649)</t>
  </si>
  <si>
    <t>Koniotormieset inkl. Nahtmaterial</t>
  </si>
  <si>
    <t>Abschnittsleitung Gesundheit</t>
  </si>
  <si>
    <t>Dienstfahrzeug</t>
  </si>
  <si>
    <t>Privatfahrzeug</t>
  </si>
  <si>
    <t xml:space="preserve">Handheld Radio Terminal + Aktivhalterung, abgesetzte PTT-Einrichtung </t>
  </si>
  <si>
    <t>4-m-Mobilfunkgerät (Festeinbau)</t>
  </si>
  <si>
    <t>Megafon</t>
  </si>
  <si>
    <t>Mobiltelefon + Ladegerät, Freisprecheinrichtung</t>
  </si>
  <si>
    <t>VE Einmalhandshuhe</t>
  </si>
  <si>
    <t>Infektionsschutzanzüge</t>
  </si>
  <si>
    <t>Funktionsweste (weiß, "Leitender Notarzt")</t>
  </si>
  <si>
    <t>Funktionsweste (weiß, "Organisatorischer Leiter")</t>
  </si>
  <si>
    <t>Material - Weiteres Zubehör</t>
  </si>
  <si>
    <t>digitaler Fotoapparat + Ladegerät / Ersatzakku</t>
  </si>
  <si>
    <t>Einsatzleuchte explosionsgeschützt (DIN 14649)</t>
  </si>
  <si>
    <t>Fernglas, min 8x50</t>
  </si>
  <si>
    <t>Handscheinwerfer explosionsgeschützt (DIN 14642)</t>
  </si>
  <si>
    <t>Winkerkelle, beidseitig beleuchtet</t>
  </si>
  <si>
    <t>Gesamtausstattung</t>
  </si>
  <si>
    <t>Handheld Radio Terminal + Aktivhalterung, abgesetztes Bedienteil</t>
  </si>
  <si>
    <t>Feuerlöscher, 6kg ABC-Löschpulver (DIN EN 3)</t>
  </si>
  <si>
    <t>Warnleuchte (§ 53a Abs.1 StVZO)</t>
  </si>
  <si>
    <t>Handscheinwerfer oder Einsatzleuchte, explosionsgeschützt (DIN 14642 bzw. 14649)</t>
  </si>
  <si>
    <t>Funktionsweste weiß</t>
  </si>
  <si>
    <t>Stromerzeuger 2kVA (DIN 14685)</t>
  </si>
  <si>
    <t>Kanister mit Kraftstoff (ausreichend für 3-stündigen Betrieb Ersatzstromerzeuger)</t>
  </si>
  <si>
    <t>VE Tafelkreide (12 Stk., weiß)</t>
  </si>
  <si>
    <t>Meldekarten (für Einsatzkräfte)</t>
  </si>
  <si>
    <t>Handheld Radio Terminal + 1x Aktivhalterung, 3x Passivhalterung</t>
  </si>
  <si>
    <t>2m BOS-Funkgerät + Ladegerät</t>
  </si>
  <si>
    <t>Leitungsadapter für Fehlerstromschutzschalter (IP54 auf IP68)</t>
  </si>
  <si>
    <t>Kabel, 10 m (H07RN-F3 G 2,5; IP68)</t>
  </si>
  <si>
    <t>tragbarer Feuerlöscher, 6kg ABC-Löschpulverm + KFZ-Halterung</t>
  </si>
  <si>
    <t>Leitungsroller DIN EN 61316, IP 54 DIN EN 60529</t>
  </si>
  <si>
    <t>Löschdecken (DIN 14155)</t>
  </si>
  <si>
    <t>Stromerzeuger 8 kVA (DIN 14685)</t>
  </si>
  <si>
    <t>Erdungsgarnitur</t>
  </si>
  <si>
    <t>Magnettafel mit Magneten</t>
  </si>
  <si>
    <t>Uhr, batteriebetrieben</t>
  </si>
  <si>
    <t>Wegweiser, beschriftbar</t>
  </si>
  <si>
    <t>Absauggerät mechanisch (Fußbedienung/manuell)</t>
  </si>
  <si>
    <t>Überwachungsmonitor, 3-Kanal-Ableitung</t>
  </si>
  <si>
    <t>EKG/Defibrillator (professionell oder AED-Gerät mit EKG-Überwachung)</t>
  </si>
  <si>
    <t>Otoskop, inkl. 10 Ohrtrichtern</t>
  </si>
  <si>
    <t>Ophthalmoskop, inkl. Ersatzbatterien</t>
  </si>
  <si>
    <t>Sauerstoffreserve 2-l-Flasche</t>
  </si>
  <si>
    <t>Sauerstoffreserve 5-l-Flasche (alternativ zu 2-l-Flaschen)</t>
  </si>
  <si>
    <t>Spritzenpumpen, inkl. 12-V- und 230-V-Anschlusskabel</t>
  </si>
  <si>
    <t>Alkoholtestgerät</t>
  </si>
  <si>
    <t>Intubationsbesteck für Erwachsene</t>
  </si>
  <si>
    <t>Intubationsbesteck für Kinder</t>
  </si>
  <si>
    <t>Alu-Capes</t>
  </si>
  <si>
    <t>Augenklappe und Augenverband</t>
  </si>
  <si>
    <t>Bauchtuch 30 x 30 cm</t>
  </si>
  <si>
    <r>
      <t>Beatmungsbeutel inkl. 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Res. Und Maske Erwachsene (DIN EN ISO 10651-4)</t>
    </r>
  </si>
  <si>
    <r>
      <t>Beatmungsbeutel inkl. 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Res. Und Maske Kinder (DIN EN ISO 10651-4)</t>
    </r>
  </si>
  <si>
    <r>
      <t>Beatmungsbeutel inkl. 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Res. Und Maske Säuglinge (DIN EN ISO 10651-4)</t>
    </r>
  </si>
  <si>
    <t>Brandwundenverbandpäckchen klein</t>
  </si>
  <si>
    <t>Brandwundenverbandpäckchen mittel und groß</t>
  </si>
  <si>
    <t>Brandwundenverbandtuch 60x80cm</t>
  </si>
  <si>
    <t>Burn-Pack Komplett-Set</t>
  </si>
  <si>
    <t>Papierdecke Einweg 1,9 x 1,1 m Winterausführung</t>
  </si>
  <si>
    <t xml:space="preserve">Dreiwegehahn </t>
  </si>
  <si>
    <t>Druckverbandpäckchen</t>
  </si>
  <si>
    <t>Einmalbecher 200ml</t>
  </si>
  <si>
    <t>Einmalhandtücher, Papier</t>
  </si>
  <si>
    <t>Einmalspritzen 2ml</t>
  </si>
  <si>
    <t>Einmalspritzen 5ml</t>
  </si>
  <si>
    <t>Einmalspritzen 10ml</t>
  </si>
  <si>
    <t>Einmalspritzen 20ml</t>
  </si>
  <si>
    <t>elastische Binden, Mittelzug 15cm</t>
  </si>
  <si>
    <t>Fixierpflaster für Venenverweilkanüle</t>
  </si>
  <si>
    <t>Flächendesinfektionsmittel zur Sprühdesinfektion</t>
  </si>
  <si>
    <t>Flächendesinfektionsmittel zur Wischdesinfektion</t>
  </si>
  <si>
    <t>Einmalhandschuhe, steril, mittel</t>
  </si>
  <si>
    <t>Einmalhandschuhe, steril, klein</t>
  </si>
  <si>
    <t>Hautdesinfektionsmittel  50 ml (ungefärbt)</t>
  </si>
  <si>
    <t>Extremitäten-Immobilisation (Sam-Splints, Vakuumschienen), Handpumpe</t>
  </si>
  <si>
    <t>Infusionsgeräte mit Tropfenzähler</t>
  </si>
  <si>
    <t>intraossäre Kanüle 18 oder 16 G</t>
  </si>
  <si>
    <t>Katheterset zur transurethralen Kathetherisierung 14</t>
  </si>
  <si>
    <t>Katheterset zur transurethralen Kathetherisierung 16</t>
  </si>
  <si>
    <t>Koniotomieset inkl. Nahtmaterial</t>
  </si>
  <si>
    <t>Mullkompressen, 10 x 10 cm</t>
  </si>
  <si>
    <t>Netzstrumpfverbände Rolle oder Fertigverband</t>
  </si>
  <si>
    <t>Notfallrucksack Säuglinge / Kleinkinder, zusätzlich ein intraossärer Zugang</t>
  </si>
  <si>
    <t>Notfallverbände Israeli Bandage 10cm</t>
  </si>
  <si>
    <t>OP-Gesichtsmaske</t>
  </si>
  <si>
    <t>VE PE Schürze, Kittel mit Ärmeln, Länge 160cm</t>
  </si>
  <si>
    <t>PEEP-Ventil inkl. Anschlussadapter</t>
  </si>
  <si>
    <t>Perfusorspritze 50ml</t>
  </si>
  <si>
    <t>Perfusorleitung</t>
  </si>
  <si>
    <t xml:space="preserve">Infektionsschutzset </t>
  </si>
  <si>
    <t>Pflasterrolle, 2,5cm breit, längs und quer reißbar</t>
  </si>
  <si>
    <t>Einmalskalpell (Fig. 11 nach RRBA 250)</t>
  </si>
  <si>
    <t xml:space="preserve">Tapeverbände klein </t>
  </si>
  <si>
    <t xml:space="preserve">Tapeverbände mittel oder groß </t>
  </si>
  <si>
    <t>Thoraxdrainagesets inkl. Nahtmaterial</t>
  </si>
  <si>
    <t>Tourniquets</t>
  </si>
  <si>
    <t xml:space="preserve">VE Verschlussstopfen </t>
  </si>
  <si>
    <t>Wundschnellverband 10 x 15 cm</t>
  </si>
  <si>
    <t>ZVK-Sets für Erwachsene, High Flow, Jugularis</t>
  </si>
  <si>
    <t>ZVK-Sets für Erwachsene, High Flow, Subclavia</t>
  </si>
  <si>
    <t>Rettungstuch, Mehrweg</t>
  </si>
  <si>
    <t>Rettungstuch, Einweg</t>
  </si>
  <si>
    <t>Schaufeltrage inkl. Gurtsystem</t>
  </si>
  <si>
    <t>Korbtrage inkl. Gurtsystem und Abseilspinne</t>
  </si>
  <si>
    <t>KED-System</t>
  </si>
  <si>
    <t>Rollstuhl</t>
  </si>
  <si>
    <t>Tragenlagerungsgestell für DIN-Tragen, fahrbar</t>
  </si>
  <si>
    <t>Reinigungsbürste</t>
  </si>
  <si>
    <t>Set Reinigungsmittel</t>
  </si>
  <si>
    <t>Sonderabfallbehälter 40l</t>
  </si>
  <si>
    <t>Wechselkleidung (Einmalkleidung, S/M/L/XL/XXL), alternativ Einmalkittel</t>
  </si>
  <si>
    <t>Novalminsulfon, 1 g</t>
  </si>
  <si>
    <t>Vomex, 100 mg</t>
  </si>
  <si>
    <t>Notfallkoffer Kind</t>
  </si>
  <si>
    <t>Novalminsulfon, 1 mg</t>
  </si>
  <si>
    <t>Material - Absaugung und Beatmung</t>
  </si>
  <si>
    <t>Material - Intubation</t>
  </si>
  <si>
    <t>Material - Infusionstherapie</t>
  </si>
  <si>
    <t>Material - Ge- und Verbrauchsmaterial</t>
  </si>
  <si>
    <t>Notfallverband Israeli Bandage 10cm</t>
  </si>
  <si>
    <t>NaCl 0,9% Infusionslösung, 100ml</t>
  </si>
  <si>
    <t>Paar Einamlhandschuhe Gr. S/M/L/XL (DIN EN 455)</t>
  </si>
  <si>
    <t>Sterile Handschuhe Gr. 7/8 (DIN EN 455)</t>
  </si>
  <si>
    <t>Leitungsadapter für Fehlerstromschutzschalter</t>
  </si>
  <si>
    <t>Leitungsroller (DIN EN 61316), IP 54</t>
  </si>
  <si>
    <t>Einmalhandtücher (Papier)</t>
  </si>
  <si>
    <t>Kissen (Einweg)</t>
  </si>
  <si>
    <t>persönliche Schutzausrüstung</t>
  </si>
  <si>
    <t>tragbarer Feuerlöscher mit 6kg ABC-Löschpulver</t>
  </si>
  <si>
    <t>Wechselkleidung (Einmalbekleidung) S-XXL</t>
  </si>
  <si>
    <t>Flächendesinfektionsmittel zur Sprühdesinfektion, 500ml</t>
  </si>
  <si>
    <t>Klettschild "Registrierung"</t>
  </si>
  <si>
    <t>Klettschild "Betreuungsstelle"</t>
  </si>
  <si>
    <t>frei beschriftbare Wegweiser und geeignete Stifte</t>
  </si>
  <si>
    <t>Verbandtuch, mittel, 60x80cm</t>
  </si>
  <si>
    <t>2-m-BOS-Funkgerät mit Ladegerät</t>
  </si>
  <si>
    <t>Schnelleinsatzzelt, min. 30m²</t>
  </si>
  <si>
    <t>Küchenzelt incl. Schornsteinöffnung min. 30 m²</t>
  </si>
  <si>
    <t>Stromerzeuger - 8kVA</t>
  </si>
  <si>
    <t>Erste-Hilfe-Kasten (DIN 13157)</t>
  </si>
  <si>
    <t>mobiler Drucker A4</t>
  </si>
  <si>
    <t>Kaffeemaschine 150 Tassen</t>
  </si>
  <si>
    <t>Kaffeemaschine 60-80 Tassen</t>
  </si>
  <si>
    <t>Standard-Haushalts-Doppel-Kaffeemaschine</t>
  </si>
  <si>
    <t>Kehrgarnitur</t>
  </si>
  <si>
    <t>Stubenbesen</t>
  </si>
  <si>
    <t>Straßenbesen</t>
  </si>
  <si>
    <t>handelsübliche tragbare Beleuchtungsgeräte</t>
  </si>
  <si>
    <t>Set Schneeketten</t>
  </si>
  <si>
    <t>Warnkleidung B (Weste) (DIN EN 471)</t>
  </si>
  <si>
    <t>tragbarer Feuerlöscher mit 6kg ABC-Löschpulver (DIN EN 3)</t>
  </si>
  <si>
    <t>handelsübliches Gurttrennsystem mit Nothammerfunktion</t>
  </si>
  <si>
    <t>Unterlegkeil mit Halterung (DIN 76051)</t>
  </si>
  <si>
    <t>Abschleppseil 5m</t>
  </si>
  <si>
    <t>Dokumentenordner + Register (A4)</t>
  </si>
  <si>
    <t>Gabel (Einweg)</t>
  </si>
  <si>
    <t>Löffel (Einweg)</t>
  </si>
  <si>
    <t>Messer (Einweg)</t>
  </si>
  <si>
    <t>Schale (Einweg)</t>
  </si>
  <si>
    <t>Suppenteller (Einweg)</t>
  </si>
  <si>
    <t>Teller (Einweg)</t>
  </si>
  <si>
    <t>Hockerkocher ( Modell Nottuln)</t>
  </si>
  <si>
    <t>Notfall-Arztkoffer oder Rucksack (alternativ zum Notfallrucksack) (DIN 13232)</t>
  </si>
  <si>
    <t>--</t>
  </si>
  <si>
    <t>Abschnittsleitung Gesundheit Dienstfahrzeug</t>
  </si>
  <si>
    <t>Abschnittsleitung Gesundheit Privatfahrzeug</t>
  </si>
  <si>
    <t>Ausstattung für Dienstfahrzeug</t>
  </si>
  <si>
    <t>Ausstattung für Privatfahrzeug</t>
  </si>
  <si>
    <t>Lehrgangskosen gesamt</t>
  </si>
  <si>
    <t xml:space="preserve">Neupreis </t>
  </si>
  <si>
    <t>*Die gelisteten Preise sind keine Fixen Preise. Diese Variieren je nach Verfügbarkeit, Lieferzeit, Menge, Variante des Produktes, Verkaufsshop etc.</t>
  </si>
  <si>
    <t>*Die Kostenanalyse dient Ihnen als Grundlage für eine ungefähre Preiskalkulation.</t>
  </si>
  <si>
    <t>SEG Soziale Betreuung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</si>
</sst>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26"/>
      <color theme="0"/>
      <name val="Calibri"/>
      <family val="2"/>
      <scheme val="minor"/>
    </font>
    <font>
      <b/>
      <sz val="16"/>
      <color theme="0"/>
      <name val="Arial"/>
      <family val="2"/>
    </font>
    <font>
      <b/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44" fontId="0" fillId="8" borderId="0" xfId="0" applyNumberFormat="1" applyFill="1"/>
    <xf numFmtId="44" fontId="0" fillId="0" borderId="0" xfId="0" applyNumberFormat="1"/>
    <xf numFmtId="44" fontId="0" fillId="8" borderId="0" xfId="0" applyNumberFormat="1" applyFill="1" applyBorder="1" applyAlignment="1">
      <alignment horizontal="center"/>
    </xf>
    <xf numFmtId="44" fontId="0" fillId="0" borderId="0" xfId="0" applyNumberFormat="1" applyBorder="1"/>
    <xf numFmtId="4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44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Border="1"/>
    <xf numFmtId="44" fontId="0" fillId="0" borderId="6" xfId="0" applyNumberFormat="1" applyBorder="1"/>
    <xf numFmtId="44" fontId="0" fillId="0" borderId="4" xfId="0" applyNumberFormat="1" applyBorder="1" applyAlignment="1">
      <alignment horizontal="center"/>
    </xf>
    <xf numFmtId="44" fontId="0" fillId="0" borderId="7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44" fontId="0" fillId="10" borderId="0" xfId="0" applyNumberFormat="1" applyFill="1"/>
    <xf numFmtId="44" fontId="11" fillId="8" borderId="0" xfId="0" applyNumberFormat="1" applyFont="1" applyFill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/>
    <xf numFmtId="0" fontId="0" fillId="0" borderId="7" xfId="0" applyFill="1" applyBorder="1"/>
    <xf numFmtId="0" fontId="1" fillId="0" borderId="1" xfId="0" applyFont="1" applyBorder="1"/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/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3" xfId="0" applyBorder="1"/>
    <xf numFmtId="44" fontId="0" fillId="0" borderId="0" xfId="0" applyNumberFormat="1" applyFill="1"/>
    <xf numFmtId="44" fontId="12" fillId="12" borderId="0" xfId="0" applyNumberFormat="1" applyFont="1" applyFill="1"/>
    <xf numFmtId="44" fontId="0" fillId="10" borderId="0" xfId="0" applyNumberFormat="1" applyFill="1" applyBorder="1"/>
    <xf numFmtId="0" fontId="1" fillId="0" borderId="0" xfId="0" applyFont="1" applyAlignment="1">
      <alignment horizontal="center"/>
    </xf>
    <xf numFmtId="44" fontId="12" fillId="8" borderId="0" xfId="0" applyNumberFormat="1" applyFont="1" applyFill="1"/>
    <xf numFmtId="0" fontId="0" fillId="0" borderId="0" xfId="0" applyFill="1"/>
    <xf numFmtId="0" fontId="0" fillId="0" borderId="0" xfId="0" applyFont="1" applyFill="1" applyBorder="1"/>
    <xf numFmtId="0" fontId="0" fillId="0" borderId="0" xfId="0" applyFont="1" applyBorder="1" applyAlignment="1">
      <alignment horizontal="center"/>
    </xf>
    <xf numFmtId="164" fontId="0" fillId="0" borderId="0" xfId="0" applyNumberFormat="1"/>
    <xf numFmtId="0" fontId="0" fillId="8" borderId="0" xfId="0" applyFill="1" applyBorder="1"/>
    <xf numFmtId="44" fontId="0" fillId="0" borderId="0" xfId="0" applyNumberFormat="1" applyFill="1" applyBorder="1"/>
    <xf numFmtId="44" fontId="0" fillId="8" borderId="0" xfId="0" applyNumberFormat="1" applyFill="1" applyBorder="1"/>
    <xf numFmtId="44" fontId="17" fillId="8" borderId="0" xfId="0" applyNumberFormat="1" applyFont="1" applyFill="1"/>
    <xf numFmtId="0" fontId="1" fillId="0" borderId="0" xfId="0" applyFont="1" applyFill="1" applyBorder="1"/>
    <xf numFmtId="0" fontId="0" fillId="0" borderId="0" xfId="0" applyFill="1" applyBorder="1" applyAlignment="1"/>
    <xf numFmtId="44" fontId="0" fillId="0" borderId="0" xfId="0" applyNumberFormat="1" applyFill="1" applyBorder="1" applyAlignment="1"/>
    <xf numFmtId="164" fontId="0" fillId="0" borderId="0" xfId="0" applyNumberFormat="1" applyBorder="1"/>
    <xf numFmtId="0" fontId="0" fillId="0" borderId="0" xfId="0" applyNumberFormat="1" applyBorder="1" applyAlignment="1">
      <alignment horizontal="center"/>
    </xf>
    <xf numFmtId="44" fontId="12" fillId="8" borderId="0" xfId="0" applyNumberFormat="1" applyFont="1" applyFill="1" applyBorder="1" applyAlignment="1">
      <alignment horizontal="center" vertical="center"/>
    </xf>
    <xf numFmtId="0" fontId="0" fillId="0" borderId="6" xfId="0" applyFill="1" applyBorder="1"/>
    <xf numFmtId="44" fontId="0" fillId="0" borderId="17" xfId="0" applyNumberFormat="1" applyBorder="1"/>
    <xf numFmtId="44" fontId="12" fillId="17" borderId="0" xfId="0" applyNumberFormat="1" applyFont="1" applyFill="1"/>
    <xf numFmtId="0" fontId="5" fillId="0" borderId="0" xfId="0" applyFont="1" applyAlignment="1"/>
    <xf numFmtId="0" fontId="4" fillId="6" borderId="0" xfId="0" applyFont="1" applyFill="1" applyAlignment="1">
      <alignment vertical="center" textRotation="90"/>
    </xf>
    <xf numFmtId="0" fontId="4" fillId="6" borderId="0" xfId="0" applyFont="1" applyFill="1" applyAlignment="1">
      <alignment horizontal="center" vertical="center" textRotation="90"/>
    </xf>
    <xf numFmtId="44" fontId="0" fillId="0" borderId="0" xfId="0" applyNumberFormat="1" applyFont="1" applyBorder="1"/>
    <xf numFmtId="0" fontId="0" fillId="0" borderId="0" xfId="0" applyFont="1" applyFill="1" applyBorder="1" applyAlignment="1">
      <alignment horizontal="center"/>
    </xf>
    <xf numFmtId="44" fontId="0" fillId="1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4" fontId="0" fillId="0" borderId="0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18" borderId="0" xfId="0" applyFill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7" xfId="0" applyFont="1" applyBorder="1" applyAlignment="1">
      <alignment horizontal="center"/>
    </xf>
    <xf numFmtId="0" fontId="0" fillId="5" borderId="0" xfId="0" applyFill="1" applyAlignment="1">
      <alignment horizontal="center"/>
    </xf>
    <xf numFmtId="44" fontId="0" fillId="0" borderId="0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4" xfId="0" applyNumberFormat="1" applyBorder="1"/>
    <xf numFmtId="44" fontId="0" fillId="0" borderId="7" xfId="0" applyNumberFormat="1" applyBorder="1"/>
    <xf numFmtId="44" fontId="12" fillId="10" borderId="0" xfId="0" applyNumberFormat="1" applyFont="1" applyFill="1"/>
    <xf numFmtId="0" fontId="0" fillId="0" borderId="0" xfId="0" applyFont="1" applyBorder="1"/>
    <xf numFmtId="2" fontId="0" fillId="0" borderId="0" xfId="0" applyNumberFormat="1" applyFont="1" applyBorder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/>
    <xf numFmtId="0" fontId="22" fillId="0" borderId="0" xfId="0" applyFont="1" applyBorder="1"/>
    <xf numFmtId="0" fontId="22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Fill="1" applyBorder="1" applyAlignment="1">
      <alignment horizontal="center"/>
    </xf>
    <xf numFmtId="44" fontId="0" fillId="0" borderId="0" xfId="0" quotePrefix="1" applyNumberFormat="1" applyFill="1" applyBorder="1" applyAlignment="1">
      <alignment horizontal="center"/>
    </xf>
    <xf numFmtId="44" fontId="0" fillId="0" borderId="0" xfId="0" quotePrefix="1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44" fontId="0" fillId="0" borderId="3" xfId="0" applyNumberForma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0" fillId="0" borderId="24" xfId="0" applyBorder="1"/>
    <xf numFmtId="165" fontId="0" fillId="0" borderId="15" xfId="0" applyNumberFormat="1" applyBorder="1" applyAlignment="1">
      <alignment horizontal="right"/>
    </xf>
    <xf numFmtId="165" fontId="0" fillId="0" borderId="16" xfId="0" applyNumberFormat="1" applyBorder="1" applyAlignment="1">
      <alignment horizontal="right"/>
    </xf>
    <xf numFmtId="6" fontId="0" fillId="0" borderId="0" xfId="0" applyNumberFormat="1"/>
    <xf numFmtId="8" fontId="0" fillId="0" borderId="0" xfId="0" applyNumberFormat="1"/>
    <xf numFmtId="0" fontId="0" fillId="21" borderId="0" xfId="0" applyFill="1" applyBorder="1"/>
    <xf numFmtId="44" fontId="0" fillId="20" borderId="0" xfId="0" applyNumberFormat="1" applyFill="1"/>
    <xf numFmtId="0" fontId="0" fillId="19" borderId="4" xfId="0" applyFill="1" applyBorder="1"/>
    <xf numFmtId="0" fontId="0" fillId="21" borderId="4" xfId="0" applyFill="1" applyBorder="1"/>
    <xf numFmtId="6" fontId="0" fillId="0" borderId="0" xfId="0" applyNumberFormat="1" applyBorder="1"/>
    <xf numFmtId="44" fontId="0" fillId="21" borderId="0" xfId="0" applyNumberFormat="1" applyFill="1" applyBorder="1" applyAlignment="1">
      <alignment horizontal="center"/>
    </xf>
    <xf numFmtId="44" fontId="0" fillId="21" borderId="0" xfId="0" applyNumberFormat="1" applyFont="1" applyFill="1" applyBorder="1" applyAlignment="1">
      <alignment horizontal="center"/>
    </xf>
    <xf numFmtId="164" fontId="0" fillId="21" borderId="0" xfId="0" applyNumberFormat="1" applyFill="1" applyBorder="1"/>
    <xf numFmtId="44" fontId="22" fillId="21" borderId="0" xfId="0" applyNumberFormat="1" applyFont="1" applyFill="1" applyBorder="1" applyAlignment="1">
      <alignment horizontal="center"/>
    </xf>
    <xf numFmtId="44" fontId="0" fillId="21" borderId="0" xfId="0" quotePrefix="1" applyNumberFormat="1" applyFill="1" applyBorder="1" applyAlignment="1">
      <alignment horizontal="center"/>
    </xf>
    <xf numFmtId="0" fontId="0" fillId="21" borderId="0" xfId="0" applyFill="1"/>
    <xf numFmtId="44" fontId="0" fillId="21" borderId="0" xfId="0" applyNumberFormat="1" applyFill="1" applyBorder="1"/>
    <xf numFmtId="0" fontId="0" fillId="0" borderId="0" xfId="0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>
      <alignment horizontal="center" vertical="center" textRotation="90"/>
    </xf>
    <xf numFmtId="0" fontId="19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4" fillId="6" borderId="0" xfId="0" applyFont="1" applyFill="1" applyAlignment="1">
      <alignment vertical="center" textRotation="90"/>
    </xf>
    <xf numFmtId="0" fontId="4" fillId="6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Alignment="1"/>
    <xf numFmtId="0" fontId="1" fillId="1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/>
    <xf numFmtId="0" fontId="1" fillId="2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7" borderId="0" xfId="0" applyFont="1" applyFill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1" fillId="13" borderId="0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15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" fillId="16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1" fillId="16" borderId="0" xfId="0" applyFont="1" applyFill="1" applyBorder="1" applyAlignment="1">
      <alignment horizontal="center" vertical="center"/>
    </xf>
    <xf numFmtId="0" fontId="0" fillId="16" borderId="0" xfId="0" applyFill="1" applyBorder="1" applyAlignment="1">
      <alignment horizontal="center" vertical="center"/>
    </xf>
    <xf numFmtId="0" fontId="6" fillId="14" borderId="0" xfId="0" applyFont="1" applyFill="1" applyBorder="1" applyAlignment="1">
      <alignment horizontal="center" vertical="center"/>
    </xf>
    <xf numFmtId="0" fontId="0" fillId="14" borderId="0" xfId="0" applyFill="1" applyBorder="1" applyAlignment="1">
      <alignment horizontal="center" vertical="center"/>
    </xf>
    <xf numFmtId="0" fontId="6" fillId="11" borderId="0" xfId="0" applyFont="1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/>
    </xf>
    <xf numFmtId="0" fontId="1" fillId="7" borderId="0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Alignment="1"/>
    <xf numFmtId="0" fontId="0" fillId="4" borderId="8" xfId="0" applyFill="1" applyBorder="1" applyAlignment="1">
      <alignment horizontal="center" vertical="center"/>
    </xf>
    <xf numFmtId="0" fontId="0" fillId="3" borderId="0" xfId="0" applyFill="1" applyAlignment="1"/>
    <xf numFmtId="0" fontId="1" fillId="0" borderId="0" xfId="0" applyFont="1" applyFill="1" applyBorder="1" applyAlignment="1">
      <alignment horizontal="center"/>
    </xf>
    <xf numFmtId="0" fontId="10" fillId="8" borderId="19" xfId="0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0" fontId="10" fillId="10" borderId="18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0" fontId="10" fillId="10" borderId="22" xfId="0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7.png"/><Relationship Id="rId3" Type="http://schemas.openxmlformats.org/officeDocument/2006/relationships/hyperlink" Target="#'Modul Sanit&#228;tsdienst'!C8"/><Relationship Id="rId7" Type="http://schemas.openxmlformats.org/officeDocument/2006/relationships/hyperlink" Target="#'Modul Betreuungsdienst'!C8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'Modul F&#252;hrung'!C2"/><Relationship Id="rId6" Type="http://schemas.openxmlformats.org/officeDocument/2006/relationships/image" Target="../media/image3.png"/><Relationship Id="rId11" Type="http://schemas.openxmlformats.org/officeDocument/2006/relationships/hyperlink" Target="#'Modul Verpflegungsdienst'!C2"/><Relationship Id="rId5" Type="http://schemas.openxmlformats.org/officeDocument/2006/relationships/hyperlink" Target="#'Modul Sanit&#228;tsdienst'!C517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#'Modul Betreuungsdienst'!C333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914400</xdr:colOff>
      <xdr:row>10</xdr:row>
      <xdr:rowOff>12104</xdr:rowOff>
    </xdr:from>
    <xdr:to>
      <xdr:col>5</xdr:col>
      <xdr:colOff>497152</xdr:colOff>
      <xdr:row>14</xdr:row>
      <xdr:rowOff>49238</xdr:rowOff>
    </xdr:to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5" y="1983779"/>
          <a:ext cx="2657475" cy="799134"/>
        </a:xfrm>
        <a:prstGeom prst="rect">
          <a:avLst/>
        </a:prstGeom>
      </xdr:spPr>
    </xdr:pic>
    <xdr:clientData/>
  </xdr:twoCellAnchor>
  <xdr:twoCellAnchor editAs="oneCell">
    <xdr:from>
      <xdr:col>3</xdr:col>
      <xdr:colOff>866775</xdr:colOff>
      <xdr:row>20</xdr:row>
      <xdr:rowOff>114299</xdr:rowOff>
    </xdr:from>
    <xdr:to>
      <xdr:col>8</xdr:col>
      <xdr:colOff>113902</xdr:colOff>
      <xdr:row>24</xdr:row>
      <xdr:rowOff>104480</xdr:rowOff>
    </xdr:to>
    <xdr:pic>
      <xdr:nvPicPr>
        <xdr:cNvPr id="5" name="Grafik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3771899"/>
          <a:ext cx="6242181" cy="752181"/>
        </a:xfrm>
        <a:prstGeom prst="rect">
          <a:avLst/>
        </a:prstGeom>
      </xdr:spPr>
    </xdr:pic>
    <xdr:clientData/>
  </xdr:twoCellAnchor>
  <xdr:twoCellAnchor editAs="oneCell">
    <xdr:from>
      <xdr:col>3</xdr:col>
      <xdr:colOff>790576</xdr:colOff>
      <xdr:row>27</xdr:row>
      <xdr:rowOff>180975</xdr:rowOff>
    </xdr:from>
    <xdr:to>
      <xdr:col>6</xdr:col>
      <xdr:colOff>369109</xdr:colOff>
      <xdr:row>37</xdr:row>
      <xdr:rowOff>56975</xdr:rowOff>
    </xdr:to>
    <xdr:pic>
      <xdr:nvPicPr>
        <xdr:cNvPr id="6" name="Grafik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1" y="5181600"/>
          <a:ext cx="3974056" cy="1781000"/>
        </a:xfrm>
        <a:prstGeom prst="rect">
          <a:avLst/>
        </a:prstGeom>
      </xdr:spPr>
    </xdr:pic>
    <xdr:clientData/>
  </xdr:twoCellAnchor>
  <xdr:twoCellAnchor editAs="oneCell">
    <xdr:from>
      <xdr:col>3</xdr:col>
      <xdr:colOff>828674</xdr:colOff>
      <xdr:row>43</xdr:row>
      <xdr:rowOff>0</xdr:rowOff>
    </xdr:from>
    <xdr:to>
      <xdr:col>7</xdr:col>
      <xdr:colOff>1054104</xdr:colOff>
      <xdr:row>48</xdr:row>
      <xdr:rowOff>33977</xdr:rowOff>
    </xdr:to>
    <xdr:pic>
      <xdr:nvPicPr>
        <xdr:cNvPr id="7" name="Grafik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899" y="7962900"/>
          <a:ext cx="5643567" cy="986477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762000</xdr:colOff>
      <xdr:row>51</xdr:row>
      <xdr:rowOff>104775</xdr:rowOff>
    </xdr:from>
    <xdr:to>
      <xdr:col>5</xdr:col>
      <xdr:colOff>1071030</xdr:colOff>
      <xdr:row>56</xdr:row>
      <xdr:rowOff>85724</xdr:rowOff>
    </xdr:to>
    <xdr:pic>
      <xdr:nvPicPr>
        <xdr:cNvPr id="8" name="Grafik 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9601200"/>
          <a:ext cx="3383753" cy="933449"/>
        </a:xfrm>
        <a:prstGeom prst="rect">
          <a:avLst/>
        </a:prstGeom>
      </xdr:spPr>
    </xdr:pic>
    <xdr:clientData/>
  </xdr:twoCellAnchor>
  <xdr:twoCellAnchor editAs="oneCell">
    <xdr:from>
      <xdr:col>3</xdr:col>
      <xdr:colOff>704851</xdr:colOff>
      <xdr:row>62</xdr:row>
      <xdr:rowOff>105104</xdr:rowOff>
    </xdr:from>
    <xdr:to>
      <xdr:col>7</xdr:col>
      <xdr:colOff>1087438</xdr:colOff>
      <xdr:row>67</xdr:row>
      <xdr:rowOff>189471</xdr:rowOff>
    </xdr:to>
    <xdr:pic>
      <xdr:nvPicPr>
        <xdr:cNvPr id="9" name="Grafik 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6" y="11801804"/>
          <a:ext cx="5800724" cy="1036867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1</xdr:row>
      <xdr:rowOff>0</xdr:rowOff>
    </xdr:from>
    <xdr:to>
      <xdr:col>15</xdr:col>
      <xdr:colOff>700354</xdr:colOff>
      <xdr:row>6</xdr:row>
      <xdr:rowOff>19049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1" y="190500"/>
          <a:ext cx="1698099" cy="971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228601</xdr:colOff>
      <xdr:row>6</xdr:row>
      <xdr:rowOff>95249</xdr:rowOff>
    </xdr:from>
    <xdr:to>
      <xdr:col>3</xdr:col>
      <xdr:colOff>2882532</xdr:colOff>
      <xdr:row>11</xdr:row>
      <xdr:rowOff>160958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1" y="1238249"/>
          <a:ext cx="3385996" cy="10182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10</xdr:row>
      <xdr:rowOff>114300</xdr:rowOff>
    </xdr:from>
    <xdr:to>
      <xdr:col>5</xdr:col>
      <xdr:colOff>326993</xdr:colOff>
      <xdr:row>15</xdr:row>
      <xdr:rowOff>54951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828800"/>
          <a:ext cx="7348823" cy="885531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558</xdr:row>
      <xdr:rowOff>99902</xdr:rowOff>
    </xdr:from>
    <xdr:to>
      <xdr:col>3</xdr:col>
      <xdr:colOff>3792856</xdr:colOff>
      <xdr:row>569</xdr:row>
      <xdr:rowOff>95074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6" y="8367602"/>
          <a:ext cx="4686300" cy="21001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257174</xdr:colOff>
      <xdr:row>10</xdr:row>
      <xdr:rowOff>66675</xdr:rowOff>
    </xdr:from>
    <xdr:to>
      <xdr:col>4</xdr:col>
      <xdr:colOff>166134</xdr:colOff>
      <xdr:row>14</xdr:row>
      <xdr:rowOff>142875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4" y="1781175"/>
          <a:ext cx="4795285" cy="8382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349</xdr:row>
      <xdr:rowOff>33941</xdr:rowOff>
    </xdr:from>
    <xdr:to>
      <xdr:col>3</xdr:col>
      <xdr:colOff>2943225</xdr:colOff>
      <xdr:row>354</xdr:row>
      <xdr:rowOff>93061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9749441"/>
          <a:ext cx="3667125" cy="1011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6</xdr:row>
      <xdr:rowOff>85725</xdr:rowOff>
    </xdr:from>
    <xdr:to>
      <xdr:col>4</xdr:col>
      <xdr:colOff>293771</xdr:colOff>
      <xdr:row>11</xdr:row>
      <xdr:rowOff>84696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1228725"/>
          <a:ext cx="5322971" cy="951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8"/>
  <sheetViews>
    <sheetView showGridLines="0" showZeros="0" tabSelected="1" topLeftCell="A6" zoomScale="85" zoomScaleNormal="85" zoomScalePageLayoutView="60" workbookViewId="0">
      <selection activeCell="P11" sqref="P11"/>
    </sheetView>
  </sheetViews>
  <sheetFormatPr baseColWidth="10" defaultColWidth="9.140625" defaultRowHeight="15" x14ac:dyDescent="0.25"/>
  <cols>
    <col min="1" max="1" width="5" customWidth="1"/>
    <col min="2" max="2" width="3.85546875" customWidth="1"/>
    <col min="3" max="3" width="1.42578125" customWidth="1"/>
    <col min="4" max="4" width="37" customWidth="1"/>
    <col min="5" max="5" width="9.140625" customWidth="1"/>
    <col min="6" max="6" width="20" customWidth="1"/>
    <col min="7" max="7" width="15.140625" customWidth="1"/>
    <col min="8" max="8" width="23.7109375" customWidth="1"/>
    <col min="9" max="9" width="15.140625" customWidth="1"/>
    <col min="10" max="10" width="16.140625" customWidth="1"/>
    <col min="11" max="11" width="22.42578125" customWidth="1"/>
    <col min="12" max="12" width="14.42578125" customWidth="1"/>
    <col min="13" max="13" width="11" customWidth="1"/>
    <col min="14" max="14" width="35.7109375" customWidth="1"/>
    <col min="15" max="15" width="14.85546875" customWidth="1"/>
    <col min="16" max="16" width="28.7109375" customWidth="1"/>
    <col min="17" max="17" width="12.7109375" customWidth="1"/>
    <col min="18" max="18" width="25.85546875" customWidth="1"/>
    <col min="19" max="19" width="30.140625" customWidth="1"/>
    <col min="20" max="21" width="12" bestFit="1" customWidth="1"/>
  </cols>
  <sheetData>
    <row r="2" spans="2:18" x14ac:dyDescent="0.25">
      <c r="C2" s="140" t="s">
        <v>0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</row>
    <row r="3" spans="2:18" x14ac:dyDescent="0.25">
      <c r="C3" s="140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2"/>
      <c r="P3" s="12"/>
    </row>
    <row r="4" spans="2:18" x14ac:dyDescent="0.25">
      <c r="C4" s="140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2"/>
    </row>
    <row r="5" spans="2:18" x14ac:dyDescent="0.25">
      <c r="C5" s="140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2"/>
    </row>
    <row r="6" spans="2:18" x14ac:dyDescent="0.25">
      <c r="C6" s="140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2"/>
    </row>
    <row r="9" spans="2:18" ht="20.25" customHeight="1" x14ac:dyDescent="0.25">
      <c r="B9" s="138" t="s">
        <v>5</v>
      </c>
      <c r="D9" s="139" t="s">
        <v>1</v>
      </c>
      <c r="E9" s="136"/>
      <c r="F9" s="136"/>
      <c r="G9" s="136"/>
      <c r="H9" s="136"/>
      <c r="I9" s="136"/>
      <c r="J9" s="68"/>
      <c r="K9" s="131" t="s">
        <v>19</v>
      </c>
      <c r="L9" s="131"/>
      <c r="N9" s="143" t="s">
        <v>769</v>
      </c>
      <c r="O9" s="144"/>
    </row>
    <row r="10" spans="2:18" x14ac:dyDescent="0.25">
      <c r="B10" s="138"/>
      <c r="K10" t="s">
        <v>21</v>
      </c>
      <c r="L10" s="12">
        <f>'Modul Führung'!G19</f>
        <v>124913.34999999999</v>
      </c>
      <c r="N10" t="s">
        <v>23</v>
      </c>
      <c r="O10" s="12">
        <f>'Modul Führung'!F170</f>
        <v>20</v>
      </c>
    </row>
    <row r="11" spans="2:18" x14ac:dyDescent="0.25">
      <c r="B11" s="138"/>
      <c r="K11" s="19" t="s">
        <v>20</v>
      </c>
      <c r="L11" s="20">
        <f>'Modul Führung'!G139</f>
        <v>7956</v>
      </c>
      <c r="N11" t="s">
        <v>593</v>
      </c>
      <c r="O11" s="12">
        <f>'Modul Führung'!F176</f>
        <v>15</v>
      </c>
    </row>
    <row r="12" spans="2:18" x14ac:dyDescent="0.25">
      <c r="B12" s="138"/>
      <c r="K12" t="s">
        <v>12</v>
      </c>
      <c r="L12" s="12">
        <f>'Modul Führung'!G159</f>
        <v>132869.34999999998</v>
      </c>
      <c r="N12" t="s">
        <v>326</v>
      </c>
      <c r="O12" s="12">
        <f>'Modul Führung'!F183</f>
        <v>3000</v>
      </c>
    </row>
    <row r="13" spans="2:18" x14ac:dyDescent="0.25">
      <c r="B13" s="138"/>
      <c r="N13" t="s">
        <v>592</v>
      </c>
      <c r="O13" s="12">
        <f>'Modul Führung'!F189</f>
        <v>200</v>
      </c>
    </row>
    <row r="14" spans="2:18" x14ac:dyDescent="0.25">
      <c r="B14" s="138"/>
      <c r="N14" s="19" t="s">
        <v>337</v>
      </c>
      <c r="O14" s="20">
        <f>'Modul Führung'!F192</f>
        <v>199.59666666666666</v>
      </c>
    </row>
    <row r="15" spans="2:18" x14ac:dyDescent="0.25">
      <c r="B15" s="138"/>
      <c r="N15" s="10" t="s">
        <v>12</v>
      </c>
      <c r="O15" s="12">
        <f>'Modul Führung'!G196</f>
        <v>3434.5966666666668</v>
      </c>
    </row>
    <row r="16" spans="2:18" x14ac:dyDescent="0.25">
      <c r="B16" s="69"/>
      <c r="Q16" s="10"/>
      <c r="R16" s="12"/>
    </row>
    <row r="17" spans="2:20" ht="20.25" customHeight="1" x14ac:dyDescent="0.25">
      <c r="D17" s="139" t="s">
        <v>2</v>
      </c>
      <c r="E17" s="136"/>
      <c r="F17" s="136"/>
      <c r="G17" s="136"/>
      <c r="H17" s="136"/>
      <c r="I17" s="136"/>
      <c r="J17" s="68"/>
      <c r="K17" s="68"/>
      <c r="L17" s="68"/>
    </row>
    <row r="18" spans="2:20" ht="6.75" customHeight="1" x14ac:dyDescent="0.25"/>
    <row r="19" spans="2:20" ht="15.75" x14ac:dyDescent="0.25">
      <c r="B19" s="134" t="s">
        <v>6</v>
      </c>
      <c r="D19" s="132" t="s">
        <v>787</v>
      </c>
      <c r="E19" s="133"/>
      <c r="F19" s="133"/>
      <c r="G19" s="133"/>
      <c r="H19" s="133"/>
      <c r="I19" s="133"/>
      <c r="J19" s="79"/>
      <c r="K19" s="131" t="s">
        <v>19</v>
      </c>
      <c r="L19" s="131"/>
      <c r="N19" s="143" t="s">
        <v>769</v>
      </c>
      <c r="O19" s="144"/>
    </row>
    <row r="20" spans="2:20" x14ac:dyDescent="0.25">
      <c r="B20" s="134"/>
      <c r="K20" t="s">
        <v>21</v>
      </c>
      <c r="L20" s="12">
        <f>'Modul Sanitätsdienst'!G22</f>
        <v>336217.47000000003</v>
      </c>
      <c r="N20" t="s">
        <v>23</v>
      </c>
      <c r="O20" s="12">
        <f>'Modul Sanitätsdienst'!F439</f>
        <v>1139</v>
      </c>
    </row>
    <row r="21" spans="2:20" x14ac:dyDescent="0.25">
      <c r="B21" s="134"/>
      <c r="K21" s="19" t="s">
        <v>20</v>
      </c>
      <c r="L21" s="20">
        <f>'Modul Sanitätsdienst'!G402</f>
        <v>32700</v>
      </c>
      <c r="N21" t="s">
        <v>592</v>
      </c>
      <c r="O21" s="12">
        <f>'Modul Sanitätsdienst'!F446</f>
        <v>1290</v>
      </c>
    </row>
    <row r="22" spans="2:20" x14ac:dyDescent="0.25">
      <c r="B22" s="134"/>
      <c r="K22" t="s">
        <v>12</v>
      </c>
      <c r="L22" s="12">
        <f>'Modul Sanitätsdienst'!G422</f>
        <v>368917.47000000003</v>
      </c>
      <c r="N22" t="s">
        <v>326</v>
      </c>
      <c r="O22" s="12">
        <f>'Modul Sanitätsdienst'!F455</f>
        <v>9000</v>
      </c>
      <c r="P22" s="12"/>
    </row>
    <row r="23" spans="2:20" x14ac:dyDescent="0.25">
      <c r="B23" s="134"/>
      <c r="N23" s="4" t="s">
        <v>337</v>
      </c>
      <c r="O23" s="14">
        <f>'Modul Sanitätsdienst'!F536+'Modul Sanitätsdienst'!F539+'Modul Sanitätsdienst'!F544</f>
        <v>2182.6366666666663</v>
      </c>
      <c r="P23" s="4"/>
      <c r="S23" s="4"/>
      <c r="T23" s="4"/>
    </row>
    <row r="24" spans="2:20" x14ac:dyDescent="0.25">
      <c r="B24" s="134"/>
      <c r="N24" s="65" t="s">
        <v>593</v>
      </c>
      <c r="O24" s="20">
        <f>'Modul Sanitätsdienst'!F462</f>
        <v>81</v>
      </c>
    </row>
    <row r="25" spans="2:20" x14ac:dyDescent="0.25">
      <c r="B25" s="134"/>
      <c r="N25" s="10" t="s">
        <v>12</v>
      </c>
      <c r="O25" s="12">
        <f>'Modul Sanitätsdienst'!G548</f>
        <v>13692.636666666667</v>
      </c>
      <c r="S25" s="12"/>
    </row>
    <row r="26" spans="2:20" x14ac:dyDescent="0.25">
      <c r="B26" s="134"/>
    </row>
    <row r="27" spans="2:20" ht="15.75" x14ac:dyDescent="0.25">
      <c r="B27" s="134"/>
      <c r="D27" s="132" t="s">
        <v>788</v>
      </c>
      <c r="E27" s="133"/>
      <c r="F27" s="133"/>
      <c r="G27" s="133"/>
      <c r="H27" s="133"/>
      <c r="I27" s="133"/>
      <c r="J27" s="79"/>
      <c r="K27" s="131" t="s">
        <v>19</v>
      </c>
      <c r="L27" s="131"/>
      <c r="N27" s="143" t="s">
        <v>769</v>
      </c>
      <c r="O27" s="144"/>
    </row>
    <row r="28" spans="2:20" x14ac:dyDescent="0.25">
      <c r="B28" s="134"/>
      <c r="K28" t="s">
        <v>21</v>
      </c>
      <c r="L28" s="12">
        <f>'Modul Sanitätsdienst'!G576</f>
        <v>334885.34999999998</v>
      </c>
      <c r="N28" t="s">
        <v>336</v>
      </c>
      <c r="O28" s="12">
        <f>'Modul Sanitätsdienst'!F1005</f>
        <v>868</v>
      </c>
    </row>
    <row r="29" spans="2:20" x14ac:dyDescent="0.25">
      <c r="B29" s="134"/>
      <c r="K29" s="19" t="s">
        <v>20</v>
      </c>
      <c r="L29" s="20">
        <f>'Modul Sanitätsdienst'!G967</f>
        <v>32748</v>
      </c>
      <c r="N29" t="s">
        <v>592</v>
      </c>
      <c r="O29" s="12">
        <f>'Modul Sanitätsdienst'!F1012</f>
        <v>1780</v>
      </c>
    </row>
    <row r="30" spans="2:20" x14ac:dyDescent="0.25">
      <c r="B30" s="134"/>
      <c r="K30" t="s">
        <v>12</v>
      </c>
      <c r="L30" s="12">
        <f>'Modul Sanitätsdienst'!G986</f>
        <v>367633.35</v>
      </c>
      <c r="N30" t="s">
        <v>326</v>
      </c>
      <c r="O30" s="12">
        <f>'Modul Sanitätsdienst'!F1021</f>
        <v>12000</v>
      </c>
    </row>
    <row r="31" spans="2:20" x14ac:dyDescent="0.25">
      <c r="B31" s="134"/>
      <c r="N31" t="s">
        <v>747</v>
      </c>
      <c r="O31" s="12">
        <f>'Modul Sanitätsdienst'!F1074</f>
        <v>1432.75</v>
      </c>
    </row>
    <row r="32" spans="2:20" x14ac:dyDescent="0.25">
      <c r="B32" s="134"/>
      <c r="N32" t="s">
        <v>337</v>
      </c>
      <c r="O32" s="12">
        <f>'Modul Sanitätsdienst'!F1101+'Modul Sanitätsdienst'!F1106+'Modul Sanitätsdienst'!F1127+'Modul Sanitätsdienst'!F1147</f>
        <v>1130.0333333333333</v>
      </c>
    </row>
    <row r="33" spans="2:19" x14ac:dyDescent="0.25">
      <c r="B33" s="134"/>
      <c r="N33" s="19" t="s">
        <v>593</v>
      </c>
      <c r="O33" s="20">
        <f>'Modul Sanitätsdienst'!F1155</f>
        <v>133.5</v>
      </c>
    </row>
    <row r="34" spans="2:19" x14ac:dyDescent="0.25">
      <c r="B34" s="134"/>
      <c r="N34" s="10" t="s">
        <v>12</v>
      </c>
      <c r="O34" s="12">
        <f>'Modul Sanitätsdienst'!G1160</f>
        <v>17344.283333333333</v>
      </c>
      <c r="S34" s="12"/>
    </row>
    <row r="35" spans="2:19" x14ac:dyDescent="0.25">
      <c r="B35" s="134"/>
    </row>
    <row r="36" spans="2:19" x14ac:dyDescent="0.25">
      <c r="B36" s="134"/>
    </row>
    <row r="37" spans="2:19" x14ac:dyDescent="0.25">
      <c r="B37" s="134"/>
    </row>
    <row r="38" spans="2:19" x14ac:dyDescent="0.25">
      <c r="B38" s="134"/>
    </row>
    <row r="39" spans="2:19" ht="15.75" x14ac:dyDescent="0.25">
      <c r="D39" s="139" t="s">
        <v>3</v>
      </c>
      <c r="E39" s="133"/>
      <c r="F39" s="133"/>
      <c r="G39" s="133"/>
      <c r="H39" s="133"/>
      <c r="I39" s="133"/>
      <c r="J39" s="68"/>
      <c r="K39" s="68"/>
      <c r="L39" s="68"/>
    </row>
    <row r="40" spans="2:19" ht="6.75" customHeight="1" x14ac:dyDescent="0.25"/>
    <row r="41" spans="2:19" ht="15.75" x14ac:dyDescent="0.25">
      <c r="B41" s="134" t="s">
        <v>7</v>
      </c>
      <c r="D41" s="132" t="s">
        <v>789</v>
      </c>
      <c r="E41" s="133"/>
      <c r="F41" s="133"/>
      <c r="G41" s="133"/>
      <c r="H41" s="133"/>
      <c r="I41" s="133"/>
      <c r="J41" s="79"/>
      <c r="K41" s="131" t="s">
        <v>19</v>
      </c>
      <c r="L41" s="131"/>
      <c r="N41" s="143" t="s">
        <v>769</v>
      </c>
      <c r="O41" s="144"/>
    </row>
    <row r="42" spans="2:19" x14ac:dyDescent="0.25">
      <c r="B42" s="134"/>
      <c r="K42" t="s">
        <v>21</v>
      </c>
      <c r="L42" s="12">
        <f>'Modul Betreuungsdienst'!G22</f>
        <v>157458.75000000003</v>
      </c>
      <c r="N42" t="s">
        <v>336</v>
      </c>
      <c r="O42" s="12">
        <f>'Modul Betreuungsdienst'!F291</f>
        <v>10</v>
      </c>
    </row>
    <row r="43" spans="2:19" x14ac:dyDescent="0.25">
      <c r="B43" s="134"/>
      <c r="K43" s="19" t="s">
        <v>20</v>
      </c>
      <c r="L43" s="20">
        <f>'Modul Betreuungsdienst'!G261</f>
        <v>14694</v>
      </c>
      <c r="N43" t="s">
        <v>593</v>
      </c>
      <c r="O43" s="12">
        <f>'Modul Betreuungsdienst'!F297</f>
        <v>15</v>
      </c>
    </row>
    <row r="44" spans="2:19" x14ac:dyDescent="0.25">
      <c r="B44" s="134"/>
      <c r="K44" t="s">
        <v>12</v>
      </c>
      <c r="L44" s="12">
        <f>'Modul Betreuungsdienst'!G280</f>
        <v>172152.75000000003</v>
      </c>
      <c r="N44" t="s">
        <v>582</v>
      </c>
      <c r="O44" s="12">
        <f>'Modul Betreuungsdienst'!F308</f>
        <v>27.425000000000001</v>
      </c>
    </row>
    <row r="45" spans="2:19" x14ac:dyDescent="0.25">
      <c r="B45" s="134"/>
      <c r="N45" t="s">
        <v>326</v>
      </c>
      <c r="O45" s="12">
        <f>'Modul Betreuungsdienst'!F317</f>
        <v>6000</v>
      </c>
    </row>
    <row r="46" spans="2:19" x14ac:dyDescent="0.25">
      <c r="B46" s="134"/>
      <c r="N46" t="s">
        <v>592</v>
      </c>
      <c r="O46" s="12">
        <f>'Modul Betreuungsdienst'!F323</f>
        <v>300</v>
      </c>
    </row>
    <row r="47" spans="2:19" x14ac:dyDescent="0.25">
      <c r="B47" s="134"/>
      <c r="N47" s="19" t="s">
        <v>337</v>
      </c>
      <c r="O47" s="20">
        <f>'Modul Betreuungsdienst'!F334+'Modul Betreuungsdienst'!F339</f>
        <v>350.42999999999995</v>
      </c>
    </row>
    <row r="48" spans="2:19" x14ac:dyDescent="0.25">
      <c r="B48" s="134"/>
      <c r="N48" s="10" t="s">
        <v>12</v>
      </c>
      <c r="O48" s="12">
        <f>'Modul Betreuungsdienst'!G343</f>
        <v>6702.8549999999996</v>
      </c>
      <c r="S48" s="12"/>
    </row>
    <row r="49" spans="2:18" x14ac:dyDescent="0.25">
      <c r="B49" s="134"/>
    </row>
    <row r="50" spans="2:18" ht="15.75" x14ac:dyDescent="0.25">
      <c r="B50" s="134"/>
      <c r="D50" s="132" t="s">
        <v>790</v>
      </c>
      <c r="E50" s="133"/>
      <c r="F50" s="133"/>
      <c r="G50" s="133"/>
      <c r="H50" s="133"/>
      <c r="I50" s="133"/>
      <c r="J50" s="79"/>
      <c r="K50" s="131" t="s">
        <v>19</v>
      </c>
      <c r="L50" s="131"/>
      <c r="N50" s="143" t="s">
        <v>769</v>
      </c>
      <c r="O50" s="144"/>
    </row>
    <row r="51" spans="2:18" x14ac:dyDescent="0.25">
      <c r="B51" s="134"/>
      <c r="K51" t="s">
        <v>21</v>
      </c>
      <c r="L51" s="12">
        <f>'Modul Betreuungsdienst'!G361</f>
        <v>63239.09</v>
      </c>
      <c r="N51" t="s">
        <v>336</v>
      </c>
      <c r="O51" s="12">
        <f>'Modul Betreuungsdienst'!F619</f>
        <v>10</v>
      </c>
    </row>
    <row r="52" spans="2:18" x14ac:dyDescent="0.25">
      <c r="B52" s="134"/>
      <c r="K52" s="19" t="s">
        <v>20</v>
      </c>
      <c r="L52" s="12">
        <f>'Modul Betreuungsdienst'!G588</f>
        <v>15384</v>
      </c>
      <c r="N52" t="s">
        <v>582</v>
      </c>
      <c r="O52" s="12">
        <f>'Modul Betreuungsdienst'!F630</f>
        <v>8.0749999999999993</v>
      </c>
    </row>
    <row r="53" spans="2:18" x14ac:dyDescent="0.25">
      <c r="B53" s="134"/>
      <c r="K53" t="s">
        <v>12</v>
      </c>
      <c r="L53" s="66">
        <f>'Modul Betreuungsdienst'!G608</f>
        <v>78623.09</v>
      </c>
      <c r="N53" t="s">
        <v>326</v>
      </c>
      <c r="O53" s="12">
        <f>'Modul Betreuungsdienst'!F637</f>
        <v>3000</v>
      </c>
    </row>
    <row r="54" spans="2:18" x14ac:dyDescent="0.25">
      <c r="B54" s="134"/>
      <c r="N54" t="s">
        <v>593</v>
      </c>
      <c r="O54" s="12">
        <f>'Modul Betreuungsdienst'!F642</f>
        <v>0</v>
      </c>
    </row>
    <row r="55" spans="2:18" x14ac:dyDescent="0.25">
      <c r="B55" s="134"/>
      <c r="N55" t="s">
        <v>592</v>
      </c>
      <c r="O55" s="12">
        <f>'Modul Betreuungsdienst'!F648</f>
        <v>300</v>
      </c>
    </row>
    <row r="56" spans="2:18" x14ac:dyDescent="0.25">
      <c r="B56" s="134"/>
      <c r="N56" s="19" t="s">
        <v>337</v>
      </c>
      <c r="O56" s="20">
        <f>'Modul Betreuungsdienst'!F657+'Modul Betreuungsdienst'!F662+'Modul Betreuungsdienst'!F682</f>
        <v>704.21833333333336</v>
      </c>
    </row>
    <row r="57" spans="2:18" x14ac:dyDescent="0.25">
      <c r="B57" s="134"/>
      <c r="N57" s="10" t="s">
        <v>12</v>
      </c>
      <c r="O57" s="12">
        <f>'Modul Betreuungsdienst'!G686</f>
        <v>4022.2933333333331</v>
      </c>
    </row>
    <row r="58" spans="2:18" x14ac:dyDescent="0.25">
      <c r="B58" s="134"/>
      <c r="Q58" s="10"/>
      <c r="R58" s="12"/>
    </row>
    <row r="59" spans="2:18" x14ac:dyDescent="0.25">
      <c r="B59" s="134"/>
    </row>
    <row r="60" spans="2:18" ht="15.75" x14ac:dyDescent="0.25">
      <c r="D60" s="139" t="s">
        <v>4</v>
      </c>
      <c r="E60" s="136"/>
      <c r="F60" s="136"/>
      <c r="G60" s="136"/>
      <c r="H60" s="136"/>
      <c r="I60" s="136"/>
      <c r="J60" s="68"/>
      <c r="K60" s="131" t="s">
        <v>19</v>
      </c>
      <c r="L60" s="131"/>
      <c r="N60" s="143" t="s">
        <v>22</v>
      </c>
      <c r="O60" s="144"/>
    </row>
    <row r="61" spans="2:18" ht="7.5" customHeight="1" x14ac:dyDescent="0.25"/>
    <row r="62" spans="2:18" x14ac:dyDescent="0.25">
      <c r="B62" s="134" t="s">
        <v>8</v>
      </c>
      <c r="K62" t="s">
        <v>21</v>
      </c>
      <c r="L62" s="12">
        <f>'Modul Verpflegungsdienst'!G19</f>
        <v>168870.6</v>
      </c>
      <c r="N62" t="s">
        <v>582</v>
      </c>
      <c r="O62" s="12">
        <f>'Modul Verpflegungsdienst'!F302</f>
        <v>492.25</v>
      </c>
    </row>
    <row r="63" spans="2:18" x14ac:dyDescent="0.25">
      <c r="B63" s="134"/>
      <c r="K63" s="19" t="s">
        <v>20</v>
      </c>
      <c r="L63" s="12">
        <f>'Modul Verpflegungsdienst'!G264</f>
        <v>13209</v>
      </c>
      <c r="N63" t="s">
        <v>593</v>
      </c>
      <c r="O63" s="12">
        <f>'Modul Verpflegungsdienst'!F308</f>
        <v>15</v>
      </c>
    </row>
    <row r="64" spans="2:18" x14ac:dyDescent="0.25">
      <c r="B64" s="134"/>
      <c r="K64" t="s">
        <v>12</v>
      </c>
      <c r="L64" s="66">
        <f>'Modul Verpflegungsdienst'!G283</f>
        <v>182079.6</v>
      </c>
      <c r="N64" t="s">
        <v>326</v>
      </c>
      <c r="O64" s="12">
        <f>'Modul Verpflegungsdienst'!F317</f>
        <v>6000</v>
      </c>
    </row>
    <row r="65" spans="1:26" x14ac:dyDescent="0.25">
      <c r="B65" s="134"/>
      <c r="N65" s="19" t="s">
        <v>592</v>
      </c>
      <c r="O65" s="20">
        <f>'Modul Verpflegungsdienst'!F323</f>
        <v>450</v>
      </c>
    </row>
    <row r="66" spans="1:26" x14ac:dyDescent="0.25">
      <c r="B66" s="134"/>
      <c r="N66" s="10" t="s">
        <v>12</v>
      </c>
      <c r="O66" s="12">
        <f>'Modul Verpflegungsdienst'!G327</f>
        <v>6957.25</v>
      </c>
    </row>
    <row r="67" spans="1:26" x14ac:dyDescent="0.25">
      <c r="B67" s="134"/>
    </row>
    <row r="68" spans="1:26" x14ac:dyDescent="0.25">
      <c r="B68" s="134"/>
    </row>
    <row r="69" spans="1:26" x14ac:dyDescent="0.25">
      <c r="B69" s="70"/>
    </row>
    <row r="70" spans="1:26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4"/>
      <c r="S70" s="4"/>
      <c r="T70" s="4"/>
      <c r="U70" s="4"/>
      <c r="V70" s="4"/>
      <c r="W70" s="4"/>
      <c r="X70" s="4"/>
      <c r="Y70" s="4"/>
    </row>
    <row r="71" spans="1:26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25">
      <c r="Z72" s="4"/>
    </row>
    <row r="73" spans="1:26" ht="21" customHeight="1" x14ac:dyDescent="0.25">
      <c r="D73" s="135" t="s">
        <v>27</v>
      </c>
      <c r="E73" s="136"/>
      <c r="F73" s="136"/>
      <c r="G73" s="136"/>
      <c r="H73" s="136"/>
      <c r="I73" s="136"/>
      <c r="J73" s="82"/>
      <c r="K73" s="82"/>
      <c r="L73" s="137" t="s">
        <v>760</v>
      </c>
      <c r="M73" s="137"/>
      <c r="N73" s="136"/>
      <c r="O73" s="82"/>
    </row>
    <row r="74" spans="1:26" ht="16.5" customHeight="1" x14ac:dyDescent="0.25">
      <c r="C74" s="26"/>
      <c r="D74" s="136"/>
      <c r="E74" s="136"/>
      <c r="F74" s="136"/>
      <c r="G74" s="136"/>
      <c r="H74" s="136"/>
      <c r="I74" s="136"/>
      <c r="J74" s="82"/>
      <c r="K74" s="82"/>
      <c r="L74" s="137"/>
      <c r="M74" s="137"/>
      <c r="N74" s="136"/>
      <c r="O74" s="82"/>
    </row>
    <row r="75" spans="1:26" x14ac:dyDescent="0.25">
      <c r="C75" s="26"/>
      <c r="D75" s="109" t="s">
        <v>772</v>
      </c>
      <c r="E75" s="43"/>
      <c r="F75" s="77" t="s">
        <v>771</v>
      </c>
      <c r="G75" s="19"/>
      <c r="H75" s="77" t="s">
        <v>773</v>
      </c>
      <c r="I75" s="85"/>
      <c r="J75" s="23"/>
      <c r="K75" s="23"/>
      <c r="L75" s="1" t="s">
        <v>9</v>
      </c>
      <c r="M75" s="1" t="s">
        <v>10</v>
      </c>
      <c r="N75" s="23"/>
      <c r="O75" s="23"/>
      <c r="P75" s="4"/>
    </row>
    <row r="76" spans="1:26" x14ac:dyDescent="0.25">
      <c r="C76" s="4"/>
      <c r="D76" s="107" t="s">
        <v>886</v>
      </c>
      <c r="E76" s="4"/>
      <c r="F76" s="14">
        <f>L81*(Sonstiges!F253)</f>
        <v>0</v>
      </c>
      <c r="G76" s="4"/>
      <c r="H76" s="87">
        <f>L81*(Sonstiges!G285)</f>
        <v>0</v>
      </c>
      <c r="I76" s="106"/>
      <c r="J76" s="23"/>
      <c r="K76" s="23"/>
      <c r="L76" s="1"/>
      <c r="M76" s="1"/>
      <c r="N76" s="23"/>
      <c r="O76" s="23"/>
      <c r="P76" s="4"/>
    </row>
    <row r="77" spans="1:26" ht="19.5" customHeight="1" x14ac:dyDescent="0.25">
      <c r="C77" s="4"/>
      <c r="D77" s="107" t="s">
        <v>887</v>
      </c>
      <c r="E77" s="4"/>
      <c r="F77" s="14">
        <f>L82*(Sonstiges!F271)</f>
        <v>0</v>
      </c>
      <c r="G77" s="4"/>
      <c r="H77" s="87">
        <f>L82*(Sonstiges!G286)</f>
        <v>0</v>
      </c>
      <c r="I77" s="106"/>
      <c r="J77" s="14"/>
      <c r="K77" s="14"/>
      <c r="L77" s="80">
        <v>1</v>
      </c>
      <c r="M77" s="130" t="s">
        <v>759</v>
      </c>
      <c r="N77" s="130"/>
      <c r="O77" s="14"/>
    </row>
    <row r="78" spans="1:26" ht="22.5" customHeight="1" x14ac:dyDescent="0.25">
      <c r="C78" s="4"/>
      <c r="D78" s="107" t="s">
        <v>764</v>
      </c>
      <c r="E78" s="14"/>
      <c r="F78" s="14">
        <f>L77*L12</f>
        <v>132869.34999999998</v>
      </c>
      <c r="H78" s="87">
        <f>O15*L77</f>
        <v>3434.5966666666668</v>
      </c>
      <c r="I78" s="89"/>
      <c r="J78" s="14"/>
      <c r="K78" s="14"/>
      <c r="L78" s="80">
        <v>3</v>
      </c>
      <c r="M78" s="130" t="s">
        <v>761</v>
      </c>
      <c r="N78" s="130"/>
      <c r="O78" s="14"/>
    </row>
    <row r="79" spans="1:26" ht="22.5" customHeight="1" x14ac:dyDescent="0.25">
      <c r="C79" s="4"/>
      <c r="D79" s="107" t="s">
        <v>765</v>
      </c>
      <c r="E79" s="14"/>
      <c r="F79" s="12">
        <f>L78*(L22+L30)</f>
        <v>2209652.46</v>
      </c>
      <c r="H79" s="87">
        <f>(O25+O34)*L78</f>
        <v>93110.76</v>
      </c>
      <c r="I79" s="89"/>
      <c r="J79" s="14"/>
      <c r="K79" s="14"/>
      <c r="L79" s="80">
        <v>1</v>
      </c>
      <c r="M79" s="130" t="s">
        <v>762</v>
      </c>
      <c r="N79" s="130"/>
      <c r="O79" s="14"/>
    </row>
    <row r="80" spans="1:26" ht="22.5" customHeight="1" x14ac:dyDescent="0.25">
      <c r="C80" s="4"/>
      <c r="D80" s="107" t="s">
        <v>766</v>
      </c>
      <c r="E80" s="14"/>
      <c r="F80" s="12">
        <f>L79*(L44+L53)</f>
        <v>250775.84000000003</v>
      </c>
      <c r="H80" s="87">
        <f>(O48+O57)*L79</f>
        <v>10725.148333333333</v>
      </c>
      <c r="I80" s="89"/>
      <c r="J80" s="14"/>
      <c r="K80" s="14"/>
      <c r="L80" s="80">
        <v>1</v>
      </c>
      <c r="M80" s="130" t="s">
        <v>763</v>
      </c>
      <c r="N80" s="130"/>
      <c r="O80" s="14"/>
    </row>
    <row r="81" spans="4:15" ht="21.75" customHeight="1" x14ac:dyDescent="0.25">
      <c r="D81" s="108" t="s">
        <v>767</v>
      </c>
      <c r="E81" s="20"/>
      <c r="F81" s="20">
        <f>L80*L64</f>
        <v>182079.6</v>
      </c>
      <c r="G81" s="19"/>
      <c r="H81" s="88">
        <f>O66*L80</f>
        <v>6957.25</v>
      </c>
      <c r="I81" s="90"/>
      <c r="J81" s="12"/>
      <c r="K81" s="12"/>
      <c r="L81" s="80">
        <v>0</v>
      </c>
      <c r="M81" s="130" t="s">
        <v>1051</v>
      </c>
      <c r="N81" s="130"/>
      <c r="O81" s="12"/>
    </row>
    <row r="82" spans="4:15" x14ac:dyDescent="0.25">
      <c r="L82" s="80">
        <v>0</v>
      </c>
      <c r="M82" s="130" t="s">
        <v>1052</v>
      </c>
      <c r="N82" s="130"/>
    </row>
    <row r="83" spans="4:15" ht="17.25" x14ac:dyDescent="0.4">
      <c r="D83" s="78" t="s">
        <v>768</v>
      </c>
      <c r="E83" s="46"/>
      <c r="F83" s="50">
        <f>SUM(F77:F81)</f>
        <v>2775377.25</v>
      </c>
      <c r="H83" s="91">
        <f>SUM(H77:H81)</f>
        <v>114227.75499999999</v>
      </c>
      <c r="I83" s="12"/>
    </row>
    <row r="84" spans="4:15" x14ac:dyDescent="0.25">
      <c r="D84" s="59"/>
      <c r="E84" s="12"/>
      <c r="F84" s="12"/>
    </row>
    <row r="86" spans="4:15" x14ac:dyDescent="0.25">
      <c r="D86" s="59"/>
      <c r="E86" s="84"/>
      <c r="F86" s="1"/>
    </row>
    <row r="87" spans="4:15" x14ac:dyDescent="0.25">
      <c r="J87" s="4"/>
    </row>
    <row r="88" spans="4:15" ht="15" customHeight="1" x14ac:dyDescent="0.25"/>
    <row r="89" spans="4:15" ht="15" customHeight="1" x14ac:dyDescent="0.25"/>
    <row r="91" spans="4:15" ht="21" customHeight="1" x14ac:dyDescent="0.25"/>
    <row r="92" spans="4:15" ht="19.5" customHeight="1" x14ac:dyDescent="0.25"/>
    <row r="93" spans="4:15" ht="20.25" customHeight="1" x14ac:dyDescent="0.25"/>
    <row r="94" spans="4:15" ht="19.5" customHeight="1" x14ac:dyDescent="0.25"/>
    <row r="96" spans="4:15" x14ac:dyDescent="0.25">
      <c r="J96" s="12"/>
      <c r="K96" s="12"/>
      <c r="L96" s="12"/>
      <c r="M96" s="12"/>
      <c r="N96" s="12"/>
      <c r="O96" s="12"/>
    </row>
    <row r="98" spans="4:9" x14ac:dyDescent="0.25">
      <c r="D98" s="12"/>
      <c r="E98" s="12"/>
      <c r="F98" s="12"/>
      <c r="G98" s="12"/>
      <c r="H98" s="12"/>
      <c r="I98" s="12"/>
    </row>
  </sheetData>
  <mergeCells count="33">
    <mergeCell ref="C2:N6"/>
    <mergeCell ref="N60:O60"/>
    <mergeCell ref="N9:O9"/>
    <mergeCell ref="N19:O19"/>
    <mergeCell ref="N27:O27"/>
    <mergeCell ref="N41:O41"/>
    <mergeCell ref="N50:O50"/>
    <mergeCell ref="K19:L19"/>
    <mergeCell ref="D9:I9"/>
    <mergeCell ref="D17:I17"/>
    <mergeCell ref="K9:L9"/>
    <mergeCell ref="K60:L60"/>
    <mergeCell ref="K27:L27"/>
    <mergeCell ref="K41:L41"/>
    <mergeCell ref="B9:B15"/>
    <mergeCell ref="B19:B38"/>
    <mergeCell ref="B41:B59"/>
    <mergeCell ref="D50:I50"/>
    <mergeCell ref="D60:I60"/>
    <mergeCell ref="D27:I27"/>
    <mergeCell ref="D19:I19"/>
    <mergeCell ref="D39:I39"/>
    <mergeCell ref="M80:N80"/>
    <mergeCell ref="K50:L50"/>
    <mergeCell ref="M82:N82"/>
    <mergeCell ref="D41:I41"/>
    <mergeCell ref="B62:B68"/>
    <mergeCell ref="D73:I74"/>
    <mergeCell ref="M81:N81"/>
    <mergeCell ref="M78:N78"/>
    <mergeCell ref="M79:N79"/>
    <mergeCell ref="L73:N74"/>
    <mergeCell ref="M77:N77"/>
  </mergeCells>
  <pageMargins left="0" right="0" top="0" bottom="0" header="0" footer="0"/>
  <pageSetup paperSize="8" scale="5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N226"/>
  <sheetViews>
    <sheetView showGridLines="0" zoomScale="85" zoomScaleNormal="85" workbookViewId="0">
      <selection activeCell="D209" sqref="D209"/>
    </sheetView>
  </sheetViews>
  <sheetFormatPr baseColWidth="10" defaultColWidth="9.140625" defaultRowHeight="15" outlineLevelRow="3" x14ac:dyDescent="0.25"/>
  <cols>
    <col min="3" max="3" width="11" customWidth="1"/>
    <col min="4" max="4" width="76.28515625" customWidth="1"/>
    <col min="5" max="5" width="14" customWidth="1"/>
    <col min="6" max="6" width="15" customWidth="1"/>
    <col min="7" max="7" width="14.85546875" customWidth="1"/>
    <col min="8" max="8" width="11.7109375" customWidth="1"/>
    <col min="10" max="10" width="15.7109375" customWidth="1"/>
    <col min="11" max="11" width="19" customWidth="1"/>
    <col min="12" max="12" width="10.140625" customWidth="1"/>
    <col min="13" max="13" width="10.7109375" customWidth="1"/>
  </cols>
  <sheetData>
    <row r="2" spans="3:12" x14ac:dyDescent="0.25">
      <c r="C2" s="147" t="s">
        <v>1</v>
      </c>
      <c r="D2" s="147"/>
      <c r="E2" s="147"/>
      <c r="F2" s="147"/>
      <c r="G2" s="147"/>
      <c r="H2" s="147"/>
      <c r="I2" s="147"/>
      <c r="J2" s="147"/>
      <c r="K2" s="147"/>
      <c r="L2" s="147"/>
    </row>
    <row r="3" spans="3:12" x14ac:dyDescent="0.25"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3:12" x14ac:dyDescent="0.25"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3:12" x14ac:dyDescent="0.25"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8" spans="3:12" x14ac:dyDescent="0.25">
      <c r="F8" s="86">
        <v>1</v>
      </c>
      <c r="G8" t="s">
        <v>13</v>
      </c>
    </row>
    <row r="9" spans="3:12" x14ac:dyDescent="0.25">
      <c r="F9" s="86">
        <v>1</v>
      </c>
      <c r="G9" t="s">
        <v>14</v>
      </c>
    </row>
    <row r="10" spans="3:12" x14ac:dyDescent="0.25">
      <c r="F10" s="86">
        <v>1</v>
      </c>
      <c r="G10" t="s">
        <v>15</v>
      </c>
    </row>
    <row r="11" spans="3:12" x14ac:dyDescent="0.25">
      <c r="F11" s="86">
        <v>1</v>
      </c>
      <c r="G11" t="s">
        <v>16</v>
      </c>
    </row>
    <row r="12" spans="3:12" x14ac:dyDescent="0.25">
      <c r="F12" s="86">
        <v>1</v>
      </c>
      <c r="G12" t="s">
        <v>774</v>
      </c>
    </row>
    <row r="13" spans="3:12" ht="15.75" thickBot="1" x14ac:dyDescent="0.3"/>
    <row r="14" spans="3:12" ht="27" customHeight="1" thickBot="1" x14ac:dyDescent="0.3">
      <c r="C14" s="148" t="s">
        <v>19</v>
      </c>
      <c r="D14" s="149"/>
      <c r="E14" s="149"/>
      <c r="F14" s="150"/>
    </row>
    <row r="15" spans="3:12" hidden="1" outlineLevel="1" x14ac:dyDescent="0.25"/>
    <row r="16" spans="3:12" hidden="1" outlineLevel="1" x14ac:dyDescent="0.25"/>
    <row r="17" spans="3:7" hidden="1" outlineLevel="1" x14ac:dyDescent="0.25"/>
    <row r="18" spans="3:7" hidden="1" outlineLevel="1" x14ac:dyDescent="0.25">
      <c r="C18" s="151" t="s">
        <v>21</v>
      </c>
      <c r="D18" s="151"/>
      <c r="E18" s="151"/>
      <c r="F18" s="152"/>
    </row>
    <row r="19" spans="3:7" ht="17.25" hidden="1" outlineLevel="1" x14ac:dyDescent="0.4">
      <c r="G19" s="25">
        <f>F25+F59+F68+F76+F89+F97+F109+F123+F129+F135</f>
        <v>124913.34999999999</v>
      </c>
    </row>
    <row r="20" spans="3:7" ht="15" hidden="1" customHeight="1" outlineLevel="2" x14ac:dyDescent="0.25"/>
    <row r="21" spans="3:7" ht="15" hidden="1" customHeight="1" outlineLevel="2" x14ac:dyDescent="0.25">
      <c r="C21" s="145" t="s">
        <v>326</v>
      </c>
      <c r="D21" s="145"/>
      <c r="E21" s="145"/>
    </row>
    <row r="22" spans="3:7" ht="15" hidden="1" customHeight="1" outlineLevel="3" x14ac:dyDescent="0.25">
      <c r="C22" s="8" t="s">
        <v>9</v>
      </c>
      <c r="D22" s="8" t="s">
        <v>10</v>
      </c>
      <c r="E22" s="8" t="s">
        <v>11</v>
      </c>
      <c r="F22" s="8" t="s">
        <v>12</v>
      </c>
    </row>
    <row r="23" spans="3:7" ht="15" hidden="1" customHeight="1" outlineLevel="3" x14ac:dyDescent="0.25">
      <c r="C23" s="6">
        <f>F8</f>
        <v>1</v>
      </c>
      <c r="D23" s="4" t="s">
        <v>342</v>
      </c>
      <c r="E23" s="14">
        <v>110000</v>
      </c>
      <c r="F23" s="14">
        <f>C23*E23</f>
        <v>110000</v>
      </c>
    </row>
    <row r="24" spans="3:7" ht="15" hidden="1" customHeight="1" outlineLevel="3" x14ac:dyDescent="0.25">
      <c r="C24" s="6">
        <v>0</v>
      </c>
      <c r="D24" s="4" t="s">
        <v>589</v>
      </c>
      <c r="E24" s="14">
        <v>0</v>
      </c>
      <c r="F24" s="14">
        <f>C24*E24</f>
        <v>0</v>
      </c>
    </row>
    <row r="25" spans="3:7" ht="15" hidden="1" customHeight="1" outlineLevel="2" collapsed="1" x14ac:dyDescent="0.25">
      <c r="F25" s="11">
        <f>SUM(F23:F24)</f>
        <v>110000</v>
      </c>
    </row>
    <row r="26" spans="3:7" ht="15" hidden="1" customHeight="1" outlineLevel="2" x14ac:dyDescent="0.25"/>
    <row r="27" spans="3:7" ht="15" hidden="1" customHeight="1" outlineLevel="2" x14ac:dyDescent="0.25">
      <c r="C27" s="145" t="s">
        <v>57</v>
      </c>
      <c r="D27" s="145"/>
      <c r="E27" s="145"/>
      <c r="F27" s="4"/>
    </row>
    <row r="28" spans="3:7" ht="15" hidden="1" customHeight="1" outlineLevel="3" x14ac:dyDescent="0.25">
      <c r="C28" s="8" t="s">
        <v>9</v>
      </c>
      <c r="D28" s="8" t="s">
        <v>10</v>
      </c>
      <c r="E28" s="8" t="s">
        <v>11</v>
      </c>
      <c r="F28" s="8" t="s">
        <v>12</v>
      </c>
      <c r="G28" s="59"/>
    </row>
    <row r="29" spans="3:7" ht="15" hidden="1" customHeight="1" outlineLevel="3" x14ac:dyDescent="0.25">
      <c r="C29" s="9">
        <v>1</v>
      </c>
      <c r="D29" s="4" t="s">
        <v>98</v>
      </c>
      <c r="E29" s="123">
        <v>4</v>
      </c>
      <c r="F29" s="17">
        <f t="shared" ref="F29:F58" si="0">$C29*$E29</f>
        <v>4</v>
      </c>
    </row>
    <row r="30" spans="3:7" ht="15" hidden="1" customHeight="1" outlineLevel="3" x14ac:dyDescent="0.25">
      <c r="C30" s="9">
        <v>1</v>
      </c>
      <c r="D30" s="4" t="s">
        <v>792</v>
      </c>
      <c r="E30" s="123">
        <v>2</v>
      </c>
      <c r="F30" s="17">
        <f t="shared" si="0"/>
        <v>2</v>
      </c>
    </row>
    <row r="31" spans="3:7" ht="15" hidden="1" customHeight="1" outlineLevel="3" x14ac:dyDescent="0.25">
      <c r="C31" s="9">
        <v>50</v>
      </c>
      <c r="D31" s="10" t="s">
        <v>793</v>
      </c>
      <c r="E31" s="123">
        <v>0.06</v>
      </c>
      <c r="F31" s="17">
        <f>$C31*$E31</f>
        <v>3</v>
      </c>
      <c r="G31" s="116"/>
    </row>
    <row r="32" spans="3:7" ht="15" hidden="1" customHeight="1" outlineLevel="3" x14ac:dyDescent="0.25">
      <c r="C32" s="9">
        <v>5</v>
      </c>
      <c r="D32" s="10" t="s">
        <v>619</v>
      </c>
      <c r="E32" s="123">
        <v>0.7</v>
      </c>
      <c r="F32" s="17">
        <f t="shared" si="0"/>
        <v>3.5</v>
      </c>
      <c r="G32" s="116"/>
    </row>
    <row r="33" spans="3:7" ht="15" hidden="1" customHeight="1" outlineLevel="3" x14ac:dyDescent="0.25">
      <c r="C33" s="9">
        <v>10</v>
      </c>
      <c r="D33" s="10" t="s">
        <v>93</v>
      </c>
      <c r="E33" s="123">
        <v>0.08</v>
      </c>
      <c r="F33" s="17">
        <f t="shared" si="0"/>
        <v>0.8</v>
      </c>
      <c r="G33" s="116"/>
    </row>
    <row r="34" spans="3:7" ht="15" hidden="1" customHeight="1" outlineLevel="3" x14ac:dyDescent="0.25">
      <c r="C34" s="9">
        <v>10</v>
      </c>
      <c r="D34" s="10" t="s">
        <v>91</v>
      </c>
      <c r="E34" s="123">
        <v>0.06</v>
      </c>
      <c r="F34" s="17">
        <f t="shared" si="0"/>
        <v>0.6</v>
      </c>
    </row>
    <row r="35" spans="3:7" ht="15" hidden="1" customHeight="1" outlineLevel="3" x14ac:dyDescent="0.25">
      <c r="C35" s="9">
        <v>1</v>
      </c>
      <c r="D35" s="10" t="s">
        <v>89</v>
      </c>
      <c r="E35" s="123">
        <v>4.5</v>
      </c>
      <c r="F35" s="17">
        <f t="shared" si="0"/>
        <v>4.5</v>
      </c>
    </row>
    <row r="36" spans="3:7" ht="15" hidden="1" customHeight="1" outlineLevel="3" x14ac:dyDescent="0.25">
      <c r="C36" s="16">
        <v>1</v>
      </c>
      <c r="D36" s="10" t="s">
        <v>87</v>
      </c>
      <c r="E36" s="123">
        <v>2</v>
      </c>
      <c r="F36" s="17">
        <f t="shared" si="0"/>
        <v>2</v>
      </c>
    </row>
    <row r="37" spans="3:7" ht="15" hidden="1" customHeight="1" outlineLevel="3" x14ac:dyDescent="0.25">
      <c r="C37" s="16">
        <v>4</v>
      </c>
      <c r="D37" s="10" t="s">
        <v>1041</v>
      </c>
      <c r="E37" s="124">
        <v>4.5</v>
      </c>
      <c r="F37" s="17">
        <f t="shared" si="0"/>
        <v>18</v>
      </c>
    </row>
    <row r="38" spans="3:7" ht="15" hidden="1" customHeight="1" outlineLevel="3" x14ac:dyDescent="0.25">
      <c r="C38" s="16">
        <v>1</v>
      </c>
      <c r="D38" s="10" t="s">
        <v>84</v>
      </c>
      <c r="E38" s="124">
        <v>2</v>
      </c>
      <c r="F38" s="17">
        <f t="shared" si="0"/>
        <v>2</v>
      </c>
    </row>
    <row r="39" spans="3:7" ht="15" hidden="1" customHeight="1" outlineLevel="3" x14ac:dyDescent="0.25">
      <c r="C39" s="16">
        <v>1</v>
      </c>
      <c r="D39" s="10" t="s">
        <v>794</v>
      </c>
      <c r="E39" s="123">
        <v>5</v>
      </c>
      <c r="F39" s="17">
        <f t="shared" si="0"/>
        <v>5</v>
      </c>
      <c r="G39" s="117"/>
    </row>
    <row r="40" spans="3:7" ht="15" hidden="1" customHeight="1" outlineLevel="3" x14ac:dyDescent="0.25">
      <c r="C40" s="16">
        <v>5</v>
      </c>
      <c r="D40" s="10" t="s">
        <v>827</v>
      </c>
      <c r="E40" s="123">
        <v>0.7</v>
      </c>
      <c r="F40" s="17">
        <f t="shared" si="0"/>
        <v>3.5</v>
      </c>
    </row>
    <row r="41" spans="3:7" ht="15" hidden="1" customHeight="1" outlineLevel="3" x14ac:dyDescent="0.25">
      <c r="C41" s="16">
        <v>1</v>
      </c>
      <c r="D41" s="10" t="s">
        <v>82</v>
      </c>
      <c r="E41" s="123">
        <v>9.5</v>
      </c>
      <c r="F41" s="17">
        <f t="shared" si="0"/>
        <v>9.5</v>
      </c>
    </row>
    <row r="42" spans="3:7" ht="15" hidden="1" customHeight="1" outlineLevel="3" x14ac:dyDescent="0.25">
      <c r="C42" s="16">
        <v>1</v>
      </c>
      <c r="D42" s="10" t="s">
        <v>81</v>
      </c>
      <c r="E42" s="123">
        <v>1</v>
      </c>
      <c r="F42" s="17">
        <f t="shared" si="0"/>
        <v>1</v>
      </c>
    </row>
    <row r="43" spans="3:7" ht="15" hidden="1" customHeight="1" outlineLevel="3" x14ac:dyDescent="0.25">
      <c r="C43" s="16">
        <v>10</v>
      </c>
      <c r="D43" s="10" t="s">
        <v>79</v>
      </c>
      <c r="E43" s="123">
        <v>0.05</v>
      </c>
      <c r="F43" s="17">
        <f t="shared" si="0"/>
        <v>0.5</v>
      </c>
      <c r="G43" s="117"/>
    </row>
    <row r="44" spans="3:7" ht="15" hidden="1" customHeight="1" outlineLevel="3" x14ac:dyDescent="0.25">
      <c r="C44" s="16">
        <v>10</v>
      </c>
      <c r="D44" s="10" t="s">
        <v>78</v>
      </c>
      <c r="E44" s="124">
        <v>0.06</v>
      </c>
      <c r="F44" s="17">
        <f t="shared" si="0"/>
        <v>0.6</v>
      </c>
    </row>
    <row r="45" spans="3:7" ht="15" hidden="1" customHeight="1" outlineLevel="3" x14ac:dyDescent="0.25">
      <c r="C45" s="16">
        <v>5</v>
      </c>
      <c r="D45" s="10" t="s">
        <v>77</v>
      </c>
      <c r="E45" s="123">
        <v>10</v>
      </c>
      <c r="F45" s="17">
        <f t="shared" si="0"/>
        <v>50</v>
      </c>
    </row>
    <row r="46" spans="3:7" ht="15" hidden="1" customHeight="1" outlineLevel="3" x14ac:dyDescent="0.25">
      <c r="C46" s="16">
        <v>25</v>
      </c>
      <c r="D46" s="10" t="s">
        <v>76</v>
      </c>
      <c r="E46" s="123">
        <v>3</v>
      </c>
      <c r="F46" s="17">
        <f t="shared" si="0"/>
        <v>75</v>
      </c>
    </row>
    <row r="47" spans="3:7" ht="15" hidden="1" customHeight="1" outlineLevel="3" x14ac:dyDescent="0.25">
      <c r="C47" s="16">
        <v>1</v>
      </c>
      <c r="D47" s="10" t="s">
        <v>75</v>
      </c>
      <c r="E47" s="123">
        <v>1500</v>
      </c>
      <c r="F47" s="17">
        <f t="shared" si="0"/>
        <v>1500</v>
      </c>
    </row>
    <row r="48" spans="3:7" ht="15" hidden="1" customHeight="1" outlineLevel="3" x14ac:dyDescent="0.25">
      <c r="C48" s="16">
        <v>1</v>
      </c>
      <c r="D48" s="10" t="s">
        <v>74</v>
      </c>
      <c r="E48" s="123">
        <v>2</v>
      </c>
      <c r="F48" s="17">
        <f t="shared" si="0"/>
        <v>2</v>
      </c>
    </row>
    <row r="49" spans="3:7" ht="15" hidden="1" customHeight="1" outlineLevel="3" x14ac:dyDescent="0.25">
      <c r="C49" s="16">
        <v>1</v>
      </c>
      <c r="D49" s="10" t="s">
        <v>828</v>
      </c>
      <c r="E49" s="123">
        <v>12</v>
      </c>
      <c r="F49" s="17">
        <f t="shared" si="0"/>
        <v>12</v>
      </c>
    </row>
    <row r="50" spans="3:7" ht="15" hidden="1" customHeight="1" outlineLevel="3" x14ac:dyDescent="0.25">
      <c r="C50" s="16">
        <v>1</v>
      </c>
      <c r="D50" s="10" t="s">
        <v>72</v>
      </c>
      <c r="E50" s="123">
        <v>2.5</v>
      </c>
      <c r="F50" s="17">
        <f t="shared" si="0"/>
        <v>2.5</v>
      </c>
      <c r="G50" s="117"/>
    </row>
    <row r="51" spans="3:7" ht="15" hidden="1" customHeight="1" outlineLevel="3" x14ac:dyDescent="0.25">
      <c r="C51" s="16">
        <v>1</v>
      </c>
      <c r="D51" s="10" t="s">
        <v>70</v>
      </c>
      <c r="E51" s="123">
        <v>0.7</v>
      </c>
      <c r="F51" s="17">
        <f t="shared" si="0"/>
        <v>0.7</v>
      </c>
      <c r="G51" s="117"/>
    </row>
    <row r="52" spans="3:7" ht="15" hidden="1" customHeight="1" outlineLevel="3" x14ac:dyDescent="0.25">
      <c r="C52" s="16">
        <v>1</v>
      </c>
      <c r="D52" s="10" t="s">
        <v>795</v>
      </c>
      <c r="E52" s="123">
        <v>5.5</v>
      </c>
      <c r="F52" s="17">
        <f t="shared" si="0"/>
        <v>5.5</v>
      </c>
    </row>
    <row r="53" spans="3:7" ht="15" hidden="1" customHeight="1" outlineLevel="3" x14ac:dyDescent="0.25">
      <c r="C53" s="16">
        <v>5</v>
      </c>
      <c r="D53" s="10" t="s">
        <v>67</v>
      </c>
      <c r="E53" s="123">
        <v>0.4</v>
      </c>
      <c r="F53" s="17">
        <f t="shared" si="0"/>
        <v>2</v>
      </c>
    </row>
    <row r="54" spans="3:7" ht="15" hidden="1" customHeight="1" outlineLevel="3" x14ac:dyDescent="0.25">
      <c r="C54" s="16">
        <v>5</v>
      </c>
      <c r="D54" s="10" t="s">
        <v>65</v>
      </c>
      <c r="E54" s="123">
        <v>2</v>
      </c>
      <c r="F54" s="17">
        <f t="shared" si="0"/>
        <v>10</v>
      </c>
    </row>
    <row r="55" spans="3:7" ht="15" hidden="1" customHeight="1" outlineLevel="3" x14ac:dyDescent="0.25">
      <c r="C55" s="16">
        <v>1</v>
      </c>
      <c r="D55" s="10" t="s">
        <v>910</v>
      </c>
      <c r="E55" s="123">
        <v>4</v>
      </c>
      <c r="F55" s="17">
        <f t="shared" si="0"/>
        <v>4</v>
      </c>
      <c r="G55" s="116"/>
    </row>
    <row r="56" spans="3:7" ht="15" hidden="1" customHeight="1" outlineLevel="3" x14ac:dyDescent="0.25">
      <c r="C56" s="16">
        <v>1</v>
      </c>
      <c r="D56" s="10" t="s">
        <v>308</v>
      </c>
      <c r="E56" s="123">
        <v>6</v>
      </c>
      <c r="F56" s="17">
        <f t="shared" si="0"/>
        <v>6</v>
      </c>
      <c r="G56" s="116"/>
    </row>
    <row r="57" spans="3:7" ht="15" hidden="1" customHeight="1" outlineLevel="3" x14ac:dyDescent="0.25">
      <c r="C57" s="16">
        <v>2</v>
      </c>
      <c r="D57" s="10" t="s">
        <v>796</v>
      </c>
      <c r="E57" s="123">
        <v>30</v>
      </c>
      <c r="F57" s="17">
        <f t="shared" si="0"/>
        <v>60</v>
      </c>
    </row>
    <row r="58" spans="3:7" ht="15" hidden="1" customHeight="1" outlineLevel="3" x14ac:dyDescent="0.25">
      <c r="C58" s="16">
        <v>0</v>
      </c>
      <c r="D58" s="10" t="s">
        <v>589</v>
      </c>
      <c r="E58" s="17">
        <v>0</v>
      </c>
      <c r="F58" s="17">
        <f t="shared" si="0"/>
        <v>0</v>
      </c>
    </row>
    <row r="59" spans="3:7" ht="15" hidden="1" customHeight="1" outlineLevel="2" collapsed="1" x14ac:dyDescent="0.25">
      <c r="C59" s="4"/>
      <c r="D59" s="4"/>
      <c r="E59" s="14"/>
      <c r="F59" s="13">
        <f>SUM(F29:F58)*F8</f>
        <v>1790.2</v>
      </c>
    </row>
    <row r="60" spans="3:7" ht="15" hidden="1" customHeight="1" outlineLevel="2" x14ac:dyDescent="0.25"/>
    <row r="61" spans="3:7" ht="15" hidden="1" customHeight="1" outlineLevel="2" x14ac:dyDescent="0.25">
      <c r="C61" s="145" t="s">
        <v>55</v>
      </c>
      <c r="D61" s="146"/>
      <c r="E61" s="146"/>
      <c r="F61" s="4"/>
    </row>
    <row r="62" spans="3:7" ht="15" hidden="1" customHeight="1" outlineLevel="3" x14ac:dyDescent="0.25">
      <c r="C62" s="8" t="s">
        <v>9</v>
      </c>
      <c r="D62" s="8" t="s">
        <v>10</v>
      </c>
      <c r="E62" s="8" t="s">
        <v>11</v>
      </c>
      <c r="F62" s="8" t="s">
        <v>12</v>
      </c>
    </row>
    <row r="63" spans="3:7" ht="15" hidden="1" customHeight="1" outlineLevel="3" x14ac:dyDescent="0.25">
      <c r="C63" s="9">
        <v>1</v>
      </c>
      <c r="D63" s="4" t="s">
        <v>791</v>
      </c>
      <c r="E63" s="123">
        <v>150</v>
      </c>
      <c r="F63" s="17">
        <f>$C63*$E63</f>
        <v>150</v>
      </c>
    </row>
    <row r="64" spans="3:7" ht="15" hidden="1" customHeight="1" outlineLevel="3" x14ac:dyDescent="0.25">
      <c r="C64" s="9">
        <v>1</v>
      </c>
      <c r="D64" s="10" t="s">
        <v>909</v>
      </c>
      <c r="E64" s="124">
        <v>15</v>
      </c>
      <c r="F64" s="17">
        <f>$C64*$E64</f>
        <v>15</v>
      </c>
    </row>
    <row r="65" spans="3:14" ht="15" hidden="1" customHeight="1" outlineLevel="3" x14ac:dyDescent="0.25">
      <c r="C65" s="9">
        <v>1</v>
      </c>
      <c r="D65" s="10" t="s">
        <v>908</v>
      </c>
      <c r="E65" s="123">
        <v>800</v>
      </c>
      <c r="F65" s="17">
        <f>$C65*$E65</f>
        <v>800</v>
      </c>
      <c r="G65" s="116"/>
    </row>
    <row r="66" spans="3:14" ht="15" hidden="1" customHeight="1" outlineLevel="3" x14ac:dyDescent="0.25">
      <c r="C66" s="9">
        <v>1</v>
      </c>
      <c r="D66" s="10" t="s">
        <v>882</v>
      </c>
      <c r="E66" s="124">
        <v>150</v>
      </c>
      <c r="F66" s="17">
        <f>$C66*$E66</f>
        <v>150</v>
      </c>
      <c r="G66" s="116"/>
    </row>
    <row r="67" spans="3:14" ht="15" hidden="1" customHeight="1" outlineLevel="3" x14ac:dyDescent="0.25">
      <c r="C67" s="9">
        <v>0</v>
      </c>
      <c r="D67" s="10" t="s">
        <v>589</v>
      </c>
      <c r="E67" s="17">
        <v>0</v>
      </c>
      <c r="F67" s="17">
        <f>$C67*$E67</f>
        <v>0</v>
      </c>
    </row>
    <row r="68" spans="3:14" ht="15" hidden="1" customHeight="1" outlineLevel="2" collapsed="1" x14ac:dyDescent="0.25">
      <c r="C68" s="4"/>
      <c r="D68" s="4"/>
      <c r="E68" s="14"/>
      <c r="F68" s="13">
        <f>SUM(F63:F67)*F8</f>
        <v>1115</v>
      </c>
    </row>
    <row r="69" spans="3:14" ht="15" hidden="1" customHeight="1" outlineLevel="2" x14ac:dyDescent="0.25">
      <c r="F69" s="12"/>
    </row>
    <row r="70" spans="3:14" ht="15" hidden="1" customHeight="1" outlineLevel="2" x14ac:dyDescent="0.25">
      <c r="C70" s="145" t="s">
        <v>54</v>
      </c>
      <c r="D70" s="146"/>
      <c r="E70" s="146"/>
      <c r="F70" s="4"/>
    </row>
    <row r="71" spans="3:14" ht="15" hidden="1" customHeight="1" outlineLevel="3" x14ac:dyDescent="0.25">
      <c r="C71" s="8" t="s">
        <v>9</v>
      </c>
      <c r="D71" s="8" t="s">
        <v>10</v>
      </c>
      <c r="E71" s="23" t="s">
        <v>11</v>
      </c>
      <c r="F71" s="8" t="s">
        <v>12</v>
      </c>
    </row>
    <row r="72" spans="3:14" ht="15" hidden="1" customHeight="1" outlineLevel="3" x14ac:dyDescent="0.25">
      <c r="C72" s="9">
        <v>1</v>
      </c>
      <c r="D72" s="4" t="s">
        <v>101</v>
      </c>
      <c r="E72" s="123">
        <v>30</v>
      </c>
      <c r="F72" s="17">
        <f>$C72*$E72</f>
        <v>30</v>
      </c>
      <c r="G72" s="116"/>
    </row>
    <row r="73" spans="3:14" ht="15" hidden="1" customHeight="1" outlineLevel="3" x14ac:dyDescent="0.25">
      <c r="C73" s="9">
        <v>1</v>
      </c>
      <c r="D73" s="4" t="s">
        <v>797</v>
      </c>
      <c r="E73" s="123">
        <v>150</v>
      </c>
      <c r="F73" s="17">
        <f>$C73*$E73</f>
        <v>150</v>
      </c>
      <c r="G73" s="116"/>
    </row>
    <row r="74" spans="3:14" ht="15" hidden="1" customHeight="1" outlineLevel="3" x14ac:dyDescent="0.25">
      <c r="C74" s="9">
        <v>1</v>
      </c>
      <c r="D74" s="10" t="s">
        <v>99</v>
      </c>
      <c r="E74" s="123">
        <v>50</v>
      </c>
      <c r="F74" s="17">
        <f>$C74*$E74</f>
        <v>50</v>
      </c>
    </row>
    <row r="75" spans="3:14" ht="15" hidden="1" customHeight="1" outlineLevel="3" x14ac:dyDescent="0.25">
      <c r="C75" s="9">
        <v>0</v>
      </c>
      <c r="D75" s="10" t="s">
        <v>589</v>
      </c>
      <c r="E75" s="17">
        <v>0</v>
      </c>
      <c r="F75" s="17">
        <f>$C75*$E75</f>
        <v>0</v>
      </c>
    </row>
    <row r="76" spans="3:14" ht="15" hidden="1" customHeight="1" outlineLevel="2" collapsed="1" x14ac:dyDescent="0.25">
      <c r="C76" s="4"/>
      <c r="D76" s="4"/>
      <c r="E76" s="14"/>
      <c r="F76" s="13">
        <f>SUM(F72:F75)*F8</f>
        <v>230</v>
      </c>
    </row>
    <row r="77" spans="3:14" ht="15" hidden="1" customHeight="1" outlineLevel="2" x14ac:dyDescent="0.25"/>
    <row r="78" spans="3:14" ht="15" hidden="1" customHeight="1" outlineLevel="2" x14ac:dyDescent="0.25">
      <c r="C78" s="145" t="s">
        <v>53</v>
      </c>
      <c r="D78" s="146"/>
      <c r="E78" s="146"/>
      <c r="F78" s="4"/>
      <c r="N78" s="3"/>
    </row>
    <row r="79" spans="3:14" ht="15" hidden="1" customHeight="1" outlineLevel="3" x14ac:dyDescent="0.25">
      <c r="C79" s="8" t="s">
        <v>9</v>
      </c>
      <c r="D79" s="8" t="s">
        <v>10</v>
      </c>
      <c r="E79" s="8" t="s">
        <v>11</v>
      </c>
      <c r="F79" s="8" t="s">
        <v>12</v>
      </c>
    </row>
    <row r="80" spans="3:14" ht="15" hidden="1" customHeight="1" outlineLevel="3" x14ac:dyDescent="0.25">
      <c r="C80" s="9">
        <v>1</v>
      </c>
      <c r="D80" s="4" t="s">
        <v>97</v>
      </c>
      <c r="E80" s="123">
        <v>200</v>
      </c>
      <c r="F80" s="17">
        <f t="shared" ref="F80:F88" si="1">$C80*$E80</f>
        <v>200</v>
      </c>
    </row>
    <row r="81" spans="3:7" ht="15" hidden="1" customHeight="1" outlineLevel="3" x14ac:dyDescent="0.25">
      <c r="C81" s="9">
        <v>2</v>
      </c>
      <c r="D81" s="4" t="s">
        <v>96</v>
      </c>
      <c r="E81" s="123">
        <v>150</v>
      </c>
      <c r="F81" s="17">
        <f t="shared" si="1"/>
        <v>300</v>
      </c>
    </row>
    <row r="82" spans="3:7" ht="15" hidden="1" customHeight="1" outlineLevel="3" x14ac:dyDescent="0.25">
      <c r="C82" s="9">
        <v>2</v>
      </c>
      <c r="D82" s="4" t="s">
        <v>94</v>
      </c>
      <c r="E82" s="123">
        <v>1200</v>
      </c>
      <c r="F82" s="17">
        <f t="shared" si="1"/>
        <v>2400</v>
      </c>
    </row>
    <row r="83" spans="3:7" ht="15" hidden="1" customHeight="1" outlineLevel="3" x14ac:dyDescent="0.25">
      <c r="C83" s="9">
        <v>3</v>
      </c>
      <c r="D83" s="4" t="s">
        <v>92</v>
      </c>
      <c r="E83" s="123">
        <v>1400</v>
      </c>
      <c r="F83" s="17">
        <f t="shared" si="1"/>
        <v>4200</v>
      </c>
    </row>
    <row r="84" spans="3:7" ht="15" hidden="1" customHeight="1" outlineLevel="3" x14ac:dyDescent="0.25">
      <c r="C84" s="9">
        <v>1</v>
      </c>
      <c r="D84" s="4" t="s">
        <v>90</v>
      </c>
      <c r="E84" s="123">
        <v>60</v>
      </c>
      <c r="F84" s="17">
        <f t="shared" si="1"/>
        <v>60</v>
      </c>
      <c r="G84" s="116"/>
    </row>
    <row r="85" spans="3:7" ht="15" hidden="1" customHeight="1" outlineLevel="3" x14ac:dyDescent="0.25">
      <c r="C85" s="9">
        <v>1</v>
      </c>
      <c r="D85" s="4" t="s">
        <v>88</v>
      </c>
      <c r="E85" s="123">
        <v>150</v>
      </c>
      <c r="F85" s="17">
        <f t="shared" si="1"/>
        <v>150</v>
      </c>
    </row>
    <row r="86" spans="3:7" ht="15" hidden="1" customHeight="1" outlineLevel="3" x14ac:dyDescent="0.25">
      <c r="C86" s="9">
        <v>1</v>
      </c>
      <c r="D86" s="4" t="s">
        <v>86</v>
      </c>
      <c r="E86" s="123">
        <v>60</v>
      </c>
      <c r="F86" s="17">
        <f t="shared" si="1"/>
        <v>60</v>
      </c>
      <c r="G86" s="116"/>
    </row>
    <row r="87" spans="3:7" ht="15" hidden="1" customHeight="1" outlineLevel="3" x14ac:dyDescent="0.25">
      <c r="C87" s="9">
        <v>1</v>
      </c>
      <c r="D87" s="4" t="s">
        <v>85</v>
      </c>
      <c r="E87" s="123">
        <v>150</v>
      </c>
      <c r="F87" s="17">
        <f t="shared" si="1"/>
        <v>150</v>
      </c>
    </row>
    <row r="88" spans="3:7" ht="15" hidden="1" customHeight="1" outlineLevel="3" x14ac:dyDescent="0.25">
      <c r="C88" s="9">
        <v>0</v>
      </c>
      <c r="D88" s="10" t="s">
        <v>589</v>
      </c>
      <c r="E88" s="17">
        <v>0</v>
      </c>
      <c r="F88" s="17">
        <f t="shared" si="1"/>
        <v>0</v>
      </c>
    </row>
    <row r="89" spans="3:7" ht="15" hidden="1" customHeight="1" outlineLevel="2" collapsed="1" x14ac:dyDescent="0.25">
      <c r="C89" s="4"/>
      <c r="D89" s="4"/>
      <c r="E89" s="14"/>
      <c r="F89" s="13">
        <f>SUM(F80:F88)*F8</f>
        <v>7520</v>
      </c>
    </row>
    <row r="90" spans="3:7" ht="15" hidden="1" customHeight="1" outlineLevel="2" x14ac:dyDescent="0.25"/>
    <row r="91" spans="3:7" ht="15" hidden="1" customHeight="1" outlineLevel="2" x14ac:dyDescent="0.25">
      <c r="C91" s="145" t="s">
        <v>52</v>
      </c>
      <c r="D91" s="146"/>
      <c r="E91" s="146"/>
      <c r="F91" s="4"/>
    </row>
    <row r="92" spans="3:7" ht="15" hidden="1" customHeight="1" outlineLevel="3" x14ac:dyDescent="0.25">
      <c r="C92" s="8" t="s">
        <v>9</v>
      </c>
      <c r="D92" s="8" t="s">
        <v>10</v>
      </c>
      <c r="E92" s="8" t="s">
        <v>11</v>
      </c>
      <c r="F92" s="8" t="s">
        <v>12</v>
      </c>
    </row>
    <row r="93" spans="3:7" ht="15" hidden="1" customHeight="1" outlineLevel="3" x14ac:dyDescent="0.25">
      <c r="C93" s="9">
        <v>100</v>
      </c>
      <c r="D93" s="4" t="s">
        <v>798</v>
      </c>
      <c r="E93" s="123">
        <v>0.7</v>
      </c>
      <c r="F93" s="17">
        <f>$C93*$E93</f>
        <v>70</v>
      </c>
      <c r="G93" s="117"/>
    </row>
    <row r="94" spans="3:7" ht="15" hidden="1" customHeight="1" outlineLevel="3" x14ac:dyDescent="0.25">
      <c r="C94" s="9">
        <v>100</v>
      </c>
      <c r="D94" s="4" t="s">
        <v>911</v>
      </c>
      <c r="E94" s="123">
        <v>0.4</v>
      </c>
      <c r="F94" s="17">
        <f t="shared" ref="F94:F96" si="2">$C94*$E94</f>
        <v>40</v>
      </c>
      <c r="G94" s="117"/>
    </row>
    <row r="95" spans="3:7" ht="15" hidden="1" customHeight="1" outlineLevel="3" x14ac:dyDescent="0.25">
      <c r="C95" s="9">
        <v>100</v>
      </c>
      <c r="D95" s="10" t="s">
        <v>799</v>
      </c>
      <c r="E95" s="123">
        <v>2.5</v>
      </c>
      <c r="F95" s="17">
        <f t="shared" si="2"/>
        <v>250</v>
      </c>
    </row>
    <row r="96" spans="3:7" ht="15" hidden="1" customHeight="1" outlineLevel="3" x14ac:dyDescent="0.25">
      <c r="C96" s="9">
        <v>0</v>
      </c>
      <c r="D96" s="10" t="s">
        <v>589</v>
      </c>
      <c r="E96" s="17">
        <v>0</v>
      </c>
      <c r="F96" s="17">
        <f t="shared" si="2"/>
        <v>0</v>
      </c>
    </row>
    <row r="97" spans="3:7" ht="15" hidden="1" customHeight="1" outlineLevel="2" collapsed="1" x14ac:dyDescent="0.25">
      <c r="C97" s="9"/>
      <c r="D97" s="4"/>
      <c r="E97" s="14"/>
      <c r="F97" s="13">
        <f>SUM(F93:F96)*F8</f>
        <v>360</v>
      </c>
    </row>
    <row r="98" spans="3:7" ht="15" hidden="1" customHeight="1" outlineLevel="2" x14ac:dyDescent="0.25"/>
    <row r="99" spans="3:7" ht="15" hidden="1" customHeight="1" outlineLevel="2" x14ac:dyDescent="0.25">
      <c r="C99" s="145" t="s">
        <v>800</v>
      </c>
      <c r="D99" s="146"/>
      <c r="E99" s="146"/>
      <c r="F99" s="4"/>
    </row>
    <row r="100" spans="3:7" ht="15" hidden="1" customHeight="1" outlineLevel="3" x14ac:dyDescent="0.25">
      <c r="C100" s="8" t="s">
        <v>9</v>
      </c>
      <c r="D100" s="8" t="s">
        <v>10</v>
      </c>
      <c r="E100" s="8" t="s">
        <v>11</v>
      </c>
      <c r="F100" s="8" t="s">
        <v>12</v>
      </c>
    </row>
    <row r="101" spans="3:7" ht="15" hidden="1" customHeight="1" outlineLevel="3" x14ac:dyDescent="0.25">
      <c r="C101" s="9"/>
      <c r="D101" s="4" t="s">
        <v>73</v>
      </c>
      <c r="E101" s="4"/>
      <c r="F101" s="4"/>
    </row>
    <row r="102" spans="3:7" ht="15" hidden="1" customHeight="1" outlineLevel="3" x14ac:dyDescent="0.25">
      <c r="C102" s="9">
        <v>4</v>
      </c>
      <c r="D102" s="4" t="s">
        <v>71</v>
      </c>
      <c r="E102" s="124">
        <v>15</v>
      </c>
      <c r="F102" s="17">
        <f>$C102*$E102</f>
        <v>60</v>
      </c>
    </row>
    <row r="103" spans="3:7" ht="15" hidden="1" customHeight="1" outlineLevel="3" x14ac:dyDescent="0.25">
      <c r="C103" s="9">
        <v>4</v>
      </c>
      <c r="D103" s="10" t="s">
        <v>69</v>
      </c>
      <c r="E103" s="17">
        <v>15</v>
      </c>
      <c r="F103" s="17">
        <f t="shared" ref="F103:F108" si="3">$C103*$E103</f>
        <v>60</v>
      </c>
    </row>
    <row r="104" spans="3:7" ht="15" hidden="1" customHeight="1" outlineLevel="3" x14ac:dyDescent="0.25">
      <c r="C104" s="9">
        <v>4</v>
      </c>
      <c r="D104" s="10" t="s">
        <v>68</v>
      </c>
      <c r="E104" s="17">
        <v>15</v>
      </c>
      <c r="F104" s="17">
        <f t="shared" si="3"/>
        <v>60</v>
      </c>
    </row>
    <row r="105" spans="3:7" ht="15" hidden="1" customHeight="1" outlineLevel="3" x14ac:dyDescent="0.25">
      <c r="C105" s="9">
        <v>4</v>
      </c>
      <c r="D105" s="10" t="s">
        <v>66</v>
      </c>
      <c r="E105" s="15">
        <v>15</v>
      </c>
      <c r="F105" s="17">
        <f t="shared" si="3"/>
        <v>60</v>
      </c>
    </row>
    <row r="106" spans="3:7" ht="15" hidden="1" customHeight="1" outlineLevel="3" x14ac:dyDescent="0.25">
      <c r="C106" s="9">
        <v>4</v>
      </c>
      <c r="D106" s="10" t="s">
        <v>64</v>
      </c>
      <c r="E106" s="15">
        <v>15</v>
      </c>
      <c r="F106" s="17">
        <f t="shared" si="3"/>
        <v>60</v>
      </c>
    </row>
    <row r="107" spans="3:7" ht="15" hidden="1" customHeight="1" outlineLevel="3" x14ac:dyDescent="0.25">
      <c r="C107" s="9">
        <v>5</v>
      </c>
      <c r="D107" s="10" t="s">
        <v>63</v>
      </c>
      <c r="E107" s="123">
        <v>60</v>
      </c>
      <c r="F107" s="17">
        <f t="shared" si="3"/>
        <v>300</v>
      </c>
      <c r="G107" s="116"/>
    </row>
    <row r="108" spans="3:7" ht="15" hidden="1" customHeight="1" outlineLevel="3" x14ac:dyDescent="0.25">
      <c r="C108" s="9">
        <v>0</v>
      </c>
      <c r="D108" s="10" t="s">
        <v>589</v>
      </c>
      <c r="E108" s="15">
        <v>0</v>
      </c>
      <c r="F108" s="17">
        <f t="shared" si="3"/>
        <v>0</v>
      </c>
    </row>
    <row r="109" spans="3:7" ht="15" hidden="1" customHeight="1" outlineLevel="2" collapsed="1" x14ac:dyDescent="0.25">
      <c r="C109" s="9"/>
      <c r="D109" s="4"/>
      <c r="E109" s="14"/>
      <c r="F109" s="13">
        <f>SUM(F102:F108)*F8</f>
        <v>600</v>
      </c>
    </row>
    <row r="110" spans="3:7" ht="15" hidden="1" customHeight="1" outlineLevel="2" x14ac:dyDescent="0.25"/>
    <row r="111" spans="3:7" ht="15" hidden="1" customHeight="1" outlineLevel="2" x14ac:dyDescent="0.25">
      <c r="C111" s="145" t="s">
        <v>50</v>
      </c>
      <c r="D111" s="146"/>
      <c r="E111" s="146"/>
      <c r="F111" s="4"/>
    </row>
    <row r="112" spans="3:7" ht="15" hidden="1" customHeight="1" outlineLevel="3" x14ac:dyDescent="0.25">
      <c r="C112" s="8" t="s">
        <v>9</v>
      </c>
      <c r="D112" s="8" t="s">
        <v>10</v>
      </c>
      <c r="E112" s="8" t="s">
        <v>11</v>
      </c>
      <c r="F112" s="8" t="s">
        <v>12</v>
      </c>
    </row>
    <row r="113" spans="3:7" ht="15" hidden="1" customHeight="1" outlineLevel="3" x14ac:dyDescent="0.25">
      <c r="C113" s="9">
        <v>1</v>
      </c>
      <c r="D113" s="4" t="s">
        <v>801</v>
      </c>
      <c r="E113" s="123">
        <v>30</v>
      </c>
      <c r="F113" s="17">
        <f>$C113*$E113</f>
        <v>30</v>
      </c>
      <c r="G113" s="116"/>
    </row>
    <row r="114" spans="3:7" ht="15" hidden="1" customHeight="1" outlineLevel="3" x14ac:dyDescent="0.25">
      <c r="C114" s="9">
        <v>1</v>
      </c>
      <c r="D114" s="4" t="s">
        <v>802</v>
      </c>
      <c r="E114" s="123">
        <v>120</v>
      </c>
      <c r="F114" s="17">
        <f t="shared" ref="F114:F122" si="4">$C114*$E114</f>
        <v>120</v>
      </c>
    </row>
    <row r="115" spans="3:7" ht="15" hidden="1" customHeight="1" outlineLevel="3" x14ac:dyDescent="0.25">
      <c r="C115" s="9">
        <v>1</v>
      </c>
      <c r="D115" s="10" t="s">
        <v>898</v>
      </c>
      <c r="E115" s="123">
        <v>300</v>
      </c>
      <c r="F115" s="17">
        <f t="shared" si="4"/>
        <v>300</v>
      </c>
    </row>
    <row r="116" spans="3:7" ht="15" hidden="1" customHeight="1" outlineLevel="3" x14ac:dyDescent="0.25">
      <c r="C116" s="9">
        <v>1</v>
      </c>
      <c r="D116" s="10" t="s">
        <v>803</v>
      </c>
      <c r="E116" s="123">
        <v>100</v>
      </c>
      <c r="F116" s="17">
        <f t="shared" si="4"/>
        <v>100</v>
      </c>
      <c r="G116" s="116"/>
    </row>
    <row r="117" spans="3:7" ht="15" hidden="1" customHeight="1" outlineLevel="3" x14ac:dyDescent="0.25">
      <c r="C117" s="9">
        <v>1</v>
      </c>
      <c r="D117" s="10" t="s">
        <v>60</v>
      </c>
      <c r="E117" s="123">
        <v>20</v>
      </c>
      <c r="F117" s="17">
        <f t="shared" si="4"/>
        <v>20</v>
      </c>
      <c r="G117" s="116"/>
    </row>
    <row r="118" spans="3:7" ht="15" hidden="1" customHeight="1" outlineLevel="3" x14ac:dyDescent="0.25">
      <c r="C118" s="9">
        <v>1</v>
      </c>
      <c r="D118" s="10" t="s">
        <v>900</v>
      </c>
      <c r="E118" s="123">
        <v>500</v>
      </c>
      <c r="F118" s="17">
        <f t="shared" si="4"/>
        <v>500</v>
      </c>
      <c r="G118" s="116"/>
    </row>
    <row r="119" spans="3:7" ht="15" hidden="1" customHeight="1" outlineLevel="3" x14ac:dyDescent="0.25">
      <c r="C119" s="9">
        <v>1</v>
      </c>
      <c r="D119" s="118" t="s">
        <v>58</v>
      </c>
      <c r="E119" s="123">
        <v>5</v>
      </c>
      <c r="F119" s="17">
        <f t="shared" si="4"/>
        <v>5</v>
      </c>
    </row>
    <row r="120" spans="3:7" ht="15" hidden="1" customHeight="1" outlineLevel="3" x14ac:dyDescent="0.25">
      <c r="C120" s="9">
        <v>1</v>
      </c>
      <c r="D120" s="4" t="s">
        <v>56</v>
      </c>
      <c r="E120" s="123">
        <v>200</v>
      </c>
      <c r="F120" s="17">
        <f t="shared" si="4"/>
        <v>200</v>
      </c>
    </row>
    <row r="121" spans="3:7" ht="15" hidden="1" customHeight="1" outlineLevel="3" x14ac:dyDescent="0.25">
      <c r="C121" s="16">
        <v>1</v>
      </c>
      <c r="D121" s="10" t="s">
        <v>804</v>
      </c>
      <c r="E121" s="123">
        <v>70</v>
      </c>
      <c r="F121" s="17">
        <f t="shared" si="4"/>
        <v>70</v>
      </c>
    </row>
    <row r="122" spans="3:7" ht="15" hidden="1" customHeight="1" outlineLevel="3" x14ac:dyDescent="0.25">
      <c r="C122" s="16">
        <v>0</v>
      </c>
      <c r="D122" s="10" t="s">
        <v>589</v>
      </c>
      <c r="E122" s="17">
        <v>0</v>
      </c>
      <c r="F122" s="17">
        <f t="shared" si="4"/>
        <v>0</v>
      </c>
    </row>
    <row r="123" spans="3:7" ht="15" hidden="1" customHeight="1" outlineLevel="2" collapsed="1" x14ac:dyDescent="0.25">
      <c r="C123" s="4"/>
      <c r="D123" s="4"/>
      <c r="E123" s="14"/>
      <c r="F123" s="13">
        <f>SUM(F113:F122)*F8</f>
        <v>1345</v>
      </c>
    </row>
    <row r="124" spans="3:7" ht="15" hidden="1" customHeight="1" outlineLevel="2" x14ac:dyDescent="0.25"/>
    <row r="125" spans="3:7" ht="15" hidden="1" customHeight="1" outlineLevel="2" x14ac:dyDescent="0.25">
      <c r="C125" s="145" t="s">
        <v>48</v>
      </c>
      <c r="D125" s="146"/>
      <c r="E125" s="146"/>
      <c r="F125" s="4"/>
    </row>
    <row r="126" spans="3:7" ht="15" hidden="1" customHeight="1" outlineLevel="3" x14ac:dyDescent="0.25">
      <c r="C126" s="8" t="s">
        <v>9</v>
      </c>
      <c r="D126" s="8" t="s">
        <v>10</v>
      </c>
      <c r="E126" s="8" t="s">
        <v>11</v>
      </c>
      <c r="F126" s="8" t="s">
        <v>12</v>
      </c>
    </row>
    <row r="127" spans="3:7" ht="15" hidden="1" customHeight="1" outlineLevel="3" x14ac:dyDescent="0.25">
      <c r="C127" s="9">
        <v>1</v>
      </c>
      <c r="D127" s="4" t="s">
        <v>805</v>
      </c>
      <c r="E127" s="123">
        <f>Sonstiges!F102</f>
        <v>1653.15</v>
      </c>
      <c r="F127" s="17">
        <f>C127*E127</f>
        <v>1653.15</v>
      </c>
    </row>
    <row r="128" spans="3:7" ht="15" hidden="1" customHeight="1" outlineLevel="3" x14ac:dyDescent="0.25">
      <c r="C128" s="9">
        <v>0</v>
      </c>
      <c r="D128" s="4" t="s">
        <v>589</v>
      </c>
      <c r="E128" s="17">
        <v>0</v>
      </c>
      <c r="F128" s="17">
        <f>C128*E128</f>
        <v>0</v>
      </c>
    </row>
    <row r="129" spans="3:7" ht="15" hidden="1" customHeight="1" outlineLevel="2" collapsed="1" x14ac:dyDescent="0.25">
      <c r="C129" s="9"/>
      <c r="D129" s="4"/>
      <c r="E129" s="14"/>
      <c r="F129" s="13">
        <f>SUM(F127:F128)*F8</f>
        <v>1653.15</v>
      </c>
    </row>
    <row r="130" spans="3:7" ht="15" hidden="1" customHeight="1" outlineLevel="2" x14ac:dyDescent="0.25"/>
    <row r="131" spans="3:7" ht="15" hidden="1" customHeight="1" outlineLevel="2" x14ac:dyDescent="0.25">
      <c r="C131" s="145" t="s">
        <v>47</v>
      </c>
      <c r="D131" s="146"/>
      <c r="E131" s="146"/>
      <c r="F131" s="4"/>
    </row>
    <row r="132" spans="3:7" ht="15" hidden="1" customHeight="1" outlineLevel="3" x14ac:dyDescent="0.25">
      <c r="C132" s="8" t="s">
        <v>9</v>
      </c>
      <c r="D132" s="8" t="s">
        <v>10</v>
      </c>
      <c r="E132" s="8" t="s">
        <v>11</v>
      </c>
      <c r="F132" s="8" t="s">
        <v>12</v>
      </c>
    </row>
    <row r="133" spans="3:7" ht="15" hidden="1" customHeight="1" outlineLevel="3" x14ac:dyDescent="0.25">
      <c r="C133" s="9">
        <v>3</v>
      </c>
      <c r="D133" s="4" t="s">
        <v>61</v>
      </c>
      <c r="E133" s="17">
        <v>100</v>
      </c>
      <c r="F133" s="17">
        <f>C133*E133</f>
        <v>300</v>
      </c>
    </row>
    <row r="134" spans="3:7" ht="15" hidden="1" customHeight="1" outlineLevel="3" x14ac:dyDescent="0.25">
      <c r="C134" s="9">
        <v>0</v>
      </c>
      <c r="D134" s="4" t="s">
        <v>589</v>
      </c>
      <c r="E134" s="17">
        <v>0</v>
      </c>
      <c r="F134" s="17">
        <f>C134*E134</f>
        <v>0</v>
      </c>
    </row>
    <row r="135" spans="3:7" hidden="1" outlineLevel="2" collapsed="1" x14ac:dyDescent="0.25">
      <c r="C135" s="16"/>
      <c r="D135" s="4"/>
      <c r="E135" s="14"/>
      <c r="F135" s="13">
        <f>SUM(F133:F134)*F8</f>
        <v>300</v>
      </c>
    </row>
    <row r="136" spans="3:7" hidden="1" outlineLevel="1" collapsed="1" x14ac:dyDescent="0.25"/>
    <row r="137" spans="3:7" hidden="1" outlineLevel="1" x14ac:dyDescent="0.25"/>
    <row r="138" spans="3:7" hidden="1" outlineLevel="1" x14ac:dyDescent="0.25">
      <c r="C138" s="160" t="s">
        <v>20</v>
      </c>
      <c r="D138" s="160"/>
      <c r="E138" s="160"/>
      <c r="F138" s="160"/>
    </row>
    <row r="139" spans="3:7" ht="17.25" hidden="1" outlineLevel="1" x14ac:dyDescent="0.4">
      <c r="G139" s="25">
        <f>F148+F154</f>
        <v>7956</v>
      </c>
    </row>
    <row r="140" spans="3:7" hidden="1" outlineLevel="2" x14ac:dyDescent="0.25"/>
    <row r="141" spans="3:7" hidden="1" outlineLevel="2" x14ac:dyDescent="0.25">
      <c r="C141" s="154" t="s">
        <v>331</v>
      </c>
      <c r="D141" s="154"/>
      <c r="E141" s="154"/>
    </row>
    <row r="142" spans="3:7" hidden="1" outlineLevel="3" x14ac:dyDescent="0.25">
      <c r="C142" s="1" t="s">
        <v>9</v>
      </c>
      <c r="D142" s="1" t="s">
        <v>10</v>
      </c>
      <c r="E142" s="1" t="s">
        <v>11</v>
      </c>
      <c r="F142" s="8" t="s">
        <v>12</v>
      </c>
    </row>
    <row r="143" spans="3:7" hidden="1" outlineLevel="3" x14ac:dyDescent="0.25">
      <c r="C143" s="2">
        <f>F9</f>
        <v>1</v>
      </c>
      <c r="D143" t="s">
        <v>14</v>
      </c>
      <c r="E143" s="12">
        <f>Personalkosten!H14</f>
        <v>2484</v>
      </c>
      <c r="F143" s="12">
        <f>$C143*$E143</f>
        <v>2484</v>
      </c>
    </row>
    <row r="144" spans="3:7" hidden="1" outlineLevel="3" x14ac:dyDescent="0.25">
      <c r="C144" s="2">
        <f>F10</f>
        <v>1</v>
      </c>
      <c r="D144" t="s">
        <v>15</v>
      </c>
      <c r="E144" s="12">
        <f>Personalkosten!H16</f>
        <v>1242</v>
      </c>
      <c r="F144" s="12">
        <f t="shared" ref="F144:F147" si="5">$C144*$E144</f>
        <v>1242</v>
      </c>
    </row>
    <row r="145" spans="3:7" hidden="1" outlineLevel="3" x14ac:dyDescent="0.25">
      <c r="C145" s="2">
        <f>F11+F12</f>
        <v>2</v>
      </c>
      <c r="D145" t="s">
        <v>16</v>
      </c>
      <c r="E145" s="12">
        <f>Personalkosten!H19</f>
        <v>276</v>
      </c>
      <c r="F145" s="12">
        <f t="shared" si="5"/>
        <v>552</v>
      </c>
    </row>
    <row r="146" spans="3:7" hidden="1" outlineLevel="3" x14ac:dyDescent="0.25">
      <c r="C146" s="2">
        <f>F12</f>
        <v>1</v>
      </c>
      <c r="D146" t="s">
        <v>17</v>
      </c>
      <c r="E146" s="12">
        <f>Personalkosten!H20</f>
        <v>138</v>
      </c>
      <c r="F146" s="12">
        <f t="shared" si="5"/>
        <v>138</v>
      </c>
    </row>
    <row r="147" spans="3:7" hidden="1" outlineLevel="3" x14ac:dyDescent="0.25">
      <c r="C147" s="2">
        <v>0</v>
      </c>
      <c r="D147" t="s">
        <v>589</v>
      </c>
      <c r="E147" s="12">
        <v>0</v>
      </c>
      <c r="F147" s="12">
        <f t="shared" si="5"/>
        <v>0</v>
      </c>
    </row>
    <row r="148" spans="3:7" hidden="1" outlineLevel="2" collapsed="1" x14ac:dyDescent="0.25">
      <c r="C148" s="6"/>
      <c r="D148" s="4"/>
      <c r="E148" s="12"/>
      <c r="F148" s="11">
        <f>SUM(F143:F147)</f>
        <v>4416</v>
      </c>
    </row>
    <row r="149" spans="3:7" hidden="1" outlineLevel="2" x14ac:dyDescent="0.25">
      <c r="F149" s="46"/>
    </row>
    <row r="150" spans="3:7" hidden="1" outlineLevel="2" x14ac:dyDescent="0.25">
      <c r="C150" s="154" t="s">
        <v>18</v>
      </c>
      <c r="D150" s="154"/>
      <c r="E150" s="154"/>
    </row>
    <row r="151" spans="3:7" hidden="1" outlineLevel="3" x14ac:dyDescent="0.25">
      <c r="C151" s="1" t="s">
        <v>9</v>
      </c>
      <c r="D151" s="1" t="s">
        <v>10</v>
      </c>
      <c r="E151" s="1" t="s">
        <v>11</v>
      </c>
      <c r="F151" s="8" t="s">
        <v>12</v>
      </c>
    </row>
    <row r="152" spans="3:7" hidden="1" outlineLevel="3" x14ac:dyDescent="0.25">
      <c r="C152" s="2">
        <f>SUM(F9:F12)</f>
        <v>4</v>
      </c>
      <c r="D152" t="s">
        <v>18</v>
      </c>
      <c r="E152" s="12">
        <f>Personalkosten!I33</f>
        <v>885</v>
      </c>
      <c r="F152" s="12">
        <f>C152*E152</f>
        <v>3540</v>
      </c>
    </row>
    <row r="153" spans="3:7" hidden="1" outlineLevel="3" x14ac:dyDescent="0.25">
      <c r="C153" s="2">
        <v>0</v>
      </c>
      <c r="D153" t="s">
        <v>589</v>
      </c>
      <c r="E153" s="12">
        <v>0</v>
      </c>
      <c r="F153" s="12">
        <f>C153*E153</f>
        <v>0</v>
      </c>
    </row>
    <row r="154" spans="3:7" hidden="1" outlineLevel="2" collapsed="1" x14ac:dyDescent="0.25">
      <c r="F154" s="11">
        <f>SUM(F152:F153)</f>
        <v>3540</v>
      </c>
    </row>
    <row r="155" spans="3:7" hidden="1" outlineLevel="2" x14ac:dyDescent="0.25"/>
    <row r="156" spans="3:7" hidden="1" outlineLevel="1" collapsed="1" x14ac:dyDescent="0.25"/>
    <row r="157" spans="3:7" hidden="1" outlineLevel="1" x14ac:dyDescent="0.25"/>
    <row r="158" spans="3:7" ht="15.75" hidden="1" customHeight="1" outlineLevel="1" x14ac:dyDescent="0.25">
      <c r="C158" s="155" t="s">
        <v>12</v>
      </c>
      <c r="D158" s="155"/>
      <c r="E158" s="155"/>
      <c r="F158" s="155"/>
    </row>
    <row r="159" spans="3:7" ht="17.25" collapsed="1" x14ac:dyDescent="0.4">
      <c r="G159" s="47">
        <f>G19+G139</f>
        <v>132869.34999999998</v>
      </c>
    </row>
    <row r="161" spans="3:13" ht="15.75" thickBot="1" x14ac:dyDescent="0.3"/>
    <row r="162" spans="3:13" ht="28.5" customHeight="1" thickBot="1" x14ac:dyDescent="0.3">
      <c r="C162" s="156" t="s">
        <v>769</v>
      </c>
      <c r="D162" s="157"/>
      <c r="E162" s="157"/>
      <c r="F162" s="158"/>
    </row>
    <row r="163" spans="3:13" hidden="1" outlineLevel="1" x14ac:dyDescent="0.25"/>
    <row r="164" spans="3:13" ht="15.75" hidden="1" customHeight="1" outlineLevel="1" x14ac:dyDescent="0.25">
      <c r="J164" s="4"/>
      <c r="K164" s="4"/>
      <c r="L164" s="4"/>
      <c r="M164" s="4"/>
    </row>
    <row r="165" spans="3:13" hidden="1" outlineLevel="1" x14ac:dyDescent="0.25">
      <c r="C165" s="159" t="s">
        <v>336</v>
      </c>
      <c r="D165" s="159"/>
      <c r="E165" s="159"/>
      <c r="F165" s="4"/>
      <c r="J165" s="4"/>
      <c r="K165" s="4"/>
      <c r="L165" s="4"/>
      <c r="M165" s="4"/>
    </row>
    <row r="166" spans="3:13" hidden="1" outlineLevel="2" x14ac:dyDescent="0.25">
      <c r="C166" s="8" t="s">
        <v>9</v>
      </c>
      <c r="D166" s="8" t="s">
        <v>10</v>
      </c>
      <c r="E166" s="8" t="s">
        <v>11</v>
      </c>
      <c r="F166" s="8" t="s">
        <v>12</v>
      </c>
      <c r="J166" s="4"/>
      <c r="K166" s="4"/>
      <c r="L166" s="4"/>
      <c r="M166" s="4"/>
    </row>
    <row r="167" spans="3:13" hidden="1" outlineLevel="2" x14ac:dyDescent="0.25">
      <c r="C167" s="6">
        <v>1</v>
      </c>
      <c r="D167" s="4" t="s">
        <v>46</v>
      </c>
      <c r="E167" s="125">
        <v>15</v>
      </c>
      <c r="F167" s="62">
        <f>$C167*$E167</f>
        <v>15</v>
      </c>
      <c r="G167" s="116"/>
      <c r="K167" s="4"/>
      <c r="L167" s="4"/>
      <c r="M167" s="4"/>
    </row>
    <row r="168" spans="3:13" hidden="1" outlineLevel="2" x14ac:dyDescent="0.25">
      <c r="C168" s="6">
        <v>1</v>
      </c>
      <c r="D168" s="4" t="s">
        <v>45</v>
      </c>
      <c r="E168" s="62">
        <v>25</v>
      </c>
      <c r="F168" s="62">
        <f>$C168*$E168</f>
        <v>25</v>
      </c>
      <c r="G168" s="116"/>
      <c r="K168" s="4"/>
      <c r="L168" s="4"/>
      <c r="M168" s="4"/>
    </row>
    <row r="169" spans="3:13" hidden="1" outlineLevel="2" x14ac:dyDescent="0.25">
      <c r="C169" s="2">
        <v>0</v>
      </c>
      <c r="D169" s="10" t="s">
        <v>589</v>
      </c>
      <c r="E169" s="54">
        <v>0</v>
      </c>
      <c r="F169" s="62">
        <f>$C169*$E169</f>
        <v>0</v>
      </c>
      <c r="K169" s="4"/>
      <c r="L169" s="4"/>
      <c r="M169" s="4"/>
    </row>
    <row r="170" spans="3:13" hidden="1" outlineLevel="1" collapsed="1" x14ac:dyDescent="0.25">
      <c r="C170" s="4"/>
      <c r="D170" s="4"/>
      <c r="E170" s="4"/>
      <c r="F170" s="48">
        <f>((F167+F168+F169)/2)*F8</f>
        <v>20</v>
      </c>
      <c r="K170" s="4"/>
      <c r="L170" s="4"/>
      <c r="M170" s="4"/>
    </row>
    <row r="171" spans="3:13" hidden="1" outlineLevel="1" x14ac:dyDescent="0.25">
      <c r="K171" s="4"/>
      <c r="L171" s="4"/>
      <c r="M171" s="4"/>
    </row>
    <row r="172" spans="3:13" hidden="1" outlineLevel="1" x14ac:dyDescent="0.25">
      <c r="C172" s="153" t="s">
        <v>593</v>
      </c>
      <c r="D172" s="153"/>
      <c r="E172" s="153"/>
      <c r="K172" s="4"/>
      <c r="L172" s="4"/>
      <c r="M172" s="4"/>
    </row>
    <row r="173" spans="3:13" hidden="1" outlineLevel="2" x14ac:dyDescent="0.25">
      <c r="C173" s="8" t="s">
        <v>9</v>
      </c>
      <c r="D173" s="8" t="s">
        <v>10</v>
      </c>
      <c r="E173" s="8" t="s">
        <v>11</v>
      </c>
      <c r="F173" s="8" t="s">
        <v>12</v>
      </c>
      <c r="J173" s="4"/>
      <c r="K173" s="4"/>
      <c r="L173" s="4"/>
      <c r="M173" s="4"/>
    </row>
    <row r="174" spans="3:13" hidden="1" outlineLevel="2" x14ac:dyDescent="0.25">
      <c r="C174" s="2">
        <v>1</v>
      </c>
      <c r="D174" t="s">
        <v>429</v>
      </c>
      <c r="E174" s="12">
        <v>30</v>
      </c>
      <c r="F174" s="12">
        <f>$C174*$E174</f>
        <v>30</v>
      </c>
      <c r="J174" s="4"/>
      <c r="K174" s="4"/>
      <c r="L174" s="4"/>
      <c r="M174" s="4"/>
    </row>
    <row r="175" spans="3:13" hidden="1" outlineLevel="2" x14ac:dyDescent="0.25">
      <c r="C175" s="2">
        <v>0</v>
      </c>
      <c r="D175" t="s">
        <v>589</v>
      </c>
      <c r="E175" s="12">
        <v>0</v>
      </c>
      <c r="F175" s="12">
        <f>$C175*$E175</f>
        <v>0</v>
      </c>
      <c r="J175" s="4"/>
      <c r="K175" s="4"/>
      <c r="L175" s="4"/>
      <c r="M175" s="4"/>
    </row>
    <row r="176" spans="3:13" hidden="1" outlineLevel="1" collapsed="1" x14ac:dyDescent="0.25">
      <c r="E176" s="12"/>
      <c r="F176" s="24">
        <f>(SUM(F174:F175)/2)*F8</f>
        <v>15</v>
      </c>
      <c r="J176" s="4"/>
      <c r="K176" s="4"/>
      <c r="L176" s="4"/>
      <c r="M176" s="4"/>
    </row>
    <row r="177" spans="3:13" hidden="1" outlineLevel="1" x14ac:dyDescent="0.25">
      <c r="J177" s="4"/>
      <c r="K177" s="4"/>
      <c r="L177" s="4"/>
      <c r="M177" s="4"/>
    </row>
    <row r="178" spans="3:13" hidden="1" outlineLevel="1" x14ac:dyDescent="0.25">
      <c r="C178" s="153" t="s">
        <v>326</v>
      </c>
      <c r="D178" s="153"/>
      <c r="E178" s="153"/>
      <c r="J178" s="4"/>
      <c r="K178" s="4"/>
      <c r="L178" s="4"/>
      <c r="M178" s="4"/>
    </row>
    <row r="179" spans="3:13" hidden="1" outlineLevel="2" x14ac:dyDescent="0.25">
      <c r="C179" s="8" t="s">
        <v>9</v>
      </c>
      <c r="D179" s="8" t="s">
        <v>10</v>
      </c>
      <c r="E179" s="8" t="s">
        <v>11</v>
      </c>
      <c r="F179" s="8" t="s">
        <v>12</v>
      </c>
      <c r="J179" s="4"/>
      <c r="K179" s="4"/>
      <c r="L179" s="4"/>
      <c r="M179" s="4"/>
    </row>
    <row r="180" spans="3:13" hidden="1" outlineLevel="2" x14ac:dyDescent="0.25">
      <c r="C180" s="2">
        <f>F8</f>
        <v>1</v>
      </c>
      <c r="D180" t="s">
        <v>586</v>
      </c>
      <c r="E180" s="119">
        <v>3000</v>
      </c>
      <c r="F180" s="12">
        <f>C180*E180</f>
        <v>3000</v>
      </c>
      <c r="J180" s="4"/>
      <c r="K180" s="4"/>
      <c r="L180" s="4"/>
      <c r="M180" s="4"/>
    </row>
    <row r="181" spans="3:13" hidden="1" outlineLevel="2" x14ac:dyDescent="0.25">
      <c r="C181" s="2">
        <f>F8</f>
        <v>1</v>
      </c>
      <c r="D181" t="s">
        <v>511</v>
      </c>
      <c r="E181" s="12">
        <v>0</v>
      </c>
      <c r="F181" s="12">
        <f>C181*E181</f>
        <v>0</v>
      </c>
      <c r="J181" s="4"/>
      <c r="K181" s="4"/>
      <c r="L181" s="4"/>
      <c r="M181" s="4"/>
    </row>
    <row r="182" spans="3:13" hidden="1" outlineLevel="2" x14ac:dyDescent="0.25">
      <c r="C182" s="2">
        <v>0</v>
      </c>
      <c r="D182" t="s">
        <v>589</v>
      </c>
      <c r="E182" s="12">
        <v>0</v>
      </c>
      <c r="F182" s="12">
        <f>C182*E182</f>
        <v>0</v>
      </c>
      <c r="J182" s="4"/>
      <c r="K182" s="4"/>
      <c r="L182" s="4"/>
      <c r="M182" s="4"/>
    </row>
    <row r="183" spans="3:13" hidden="1" outlineLevel="1" collapsed="1" x14ac:dyDescent="0.25">
      <c r="F183" s="24">
        <f>(F180+F181+F182)</f>
        <v>3000</v>
      </c>
      <c r="J183" s="4"/>
      <c r="K183" s="4"/>
      <c r="L183" s="4"/>
      <c r="M183" s="4"/>
    </row>
    <row r="184" spans="3:13" hidden="1" outlineLevel="1" x14ac:dyDescent="0.25">
      <c r="J184" s="4"/>
      <c r="K184" s="4"/>
      <c r="L184" s="4"/>
      <c r="M184" s="4"/>
    </row>
    <row r="185" spans="3:13" hidden="1" outlineLevel="1" x14ac:dyDescent="0.25">
      <c r="C185" s="154" t="s">
        <v>592</v>
      </c>
      <c r="D185" s="154"/>
      <c r="E185" s="154"/>
      <c r="J185" s="4"/>
      <c r="K185" s="4"/>
      <c r="L185" s="4"/>
      <c r="M185" s="4"/>
    </row>
    <row r="186" spans="3:13" hidden="1" outlineLevel="2" x14ac:dyDescent="0.25">
      <c r="C186" s="8" t="s">
        <v>9</v>
      </c>
      <c r="D186" s="8" t="s">
        <v>10</v>
      </c>
      <c r="E186" s="8" t="s">
        <v>11</v>
      </c>
      <c r="F186" s="8" t="s">
        <v>12</v>
      </c>
      <c r="J186" s="4"/>
    </row>
    <row r="187" spans="3:13" hidden="1" outlineLevel="2" x14ac:dyDescent="0.25">
      <c r="C187" s="83">
        <f>SUM(F9:F12)</f>
        <v>4</v>
      </c>
      <c r="D187" t="s">
        <v>784</v>
      </c>
      <c r="E187" s="119">
        <v>50</v>
      </c>
      <c r="F187" s="12">
        <f>C187*E187</f>
        <v>200</v>
      </c>
      <c r="J187" s="4"/>
    </row>
    <row r="188" spans="3:13" hidden="1" outlineLevel="2" x14ac:dyDescent="0.25">
      <c r="C188" s="83">
        <v>0</v>
      </c>
      <c r="D188" t="s">
        <v>589</v>
      </c>
      <c r="E188" s="12">
        <v>0</v>
      </c>
      <c r="F188" s="12">
        <f>C188*E188</f>
        <v>0</v>
      </c>
      <c r="J188" s="4"/>
    </row>
    <row r="189" spans="3:13" hidden="1" outlineLevel="1" collapsed="1" x14ac:dyDescent="0.25">
      <c r="E189" s="12"/>
      <c r="F189" s="24">
        <f>SUM(F187:F188)</f>
        <v>200</v>
      </c>
      <c r="J189" s="4"/>
      <c r="K189" s="4"/>
      <c r="L189" s="4"/>
      <c r="M189" s="4"/>
    </row>
    <row r="190" spans="3:13" hidden="1" outlineLevel="1" x14ac:dyDescent="0.25">
      <c r="J190" s="4"/>
      <c r="K190" s="4"/>
      <c r="L190" s="4"/>
      <c r="M190" s="4"/>
    </row>
    <row r="191" spans="3:13" hidden="1" outlineLevel="1" x14ac:dyDescent="0.25">
      <c r="C191" s="153" t="s">
        <v>746</v>
      </c>
      <c r="D191" s="153"/>
      <c r="E191" s="153"/>
      <c r="J191" s="4"/>
      <c r="K191" s="4"/>
      <c r="L191" s="4"/>
      <c r="M191" s="4"/>
    </row>
    <row r="192" spans="3:13" hidden="1" outlineLevel="1" x14ac:dyDescent="0.25">
      <c r="F192" s="24">
        <f>Sonstiges!F149</f>
        <v>199.59666666666666</v>
      </c>
      <c r="J192" s="4"/>
      <c r="K192" s="4"/>
      <c r="L192" s="4"/>
      <c r="M192" s="4"/>
    </row>
    <row r="193" spans="3:13" hidden="1" outlineLevel="1" x14ac:dyDescent="0.25">
      <c r="J193" s="4"/>
      <c r="K193" s="4"/>
      <c r="L193" s="4"/>
      <c r="M193" s="4"/>
    </row>
    <row r="194" spans="3:13" hidden="1" outlineLevel="1" x14ac:dyDescent="0.25">
      <c r="J194" s="4"/>
      <c r="K194" s="4"/>
      <c r="L194" s="4"/>
      <c r="M194" s="4"/>
    </row>
    <row r="195" spans="3:13" hidden="1" outlineLevel="1" x14ac:dyDescent="0.25">
      <c r="C195" s="155" t="s">
        <v>12</v>
      </c>
      <c r="D195" s="155"/>
      <c r="E195" s="155"/>
      <c r="F195" s="155"/>
      <c r="J195" s="4"/>
      <c r="K195" s="4"/>
      <c r="L195" s="4"/>
      <c r="M195" s="4"/>
    </row>
    <row r="196" spans="3:13" ht="17.25" collapsed="1" x14ac:dyDescent="0.4">
      <c r="G196" s="67">
        <f>F170+F176+F183+F189+F192</f>
        <v>3434.5966666666668</v>
      </c>
      <c r="J196" s="4"/>
      <c r="K196" s="4"/>
      <c r="L196" s="4"/>
      <c r="M196" s="4"/>
    </row>
    <row r="197" spans="3:13" x14ac:dyDescent="0.25">
      <c r="J197" s="4"/>
      <c r="K197" s="4"/>
      <c r="L197" s="4"/>
      <c r="M197" s="4"/>
    </row>
    <row r="198" spans="3:13" x14ac:dyDescent="0.25">
      <c r="J198" s="4"/>
      <c r="K198" s="4"/>
      <c r="L198" s="4"/>
      <c r="M198" s="4"/>
    </row>
    <row r="199" spans="3:13" x14ac:dyDescent="0.25">
      <c r="J199" s="4"/>
      <c r="K199" s="4"/>
      <c r="L199" s="4"/>
      <c r="M199" s="4"/>
    </row>
    <row r="200" spans="3:13" x14ac:dyDescent="0.25">
      <c r="J200" s="4"/>
      <c r="K200" s="4"/>
      <c r="L200" s="4"/>
      <c r="M200" s="4"/>
    </row>
    <row r="201" spans="3:13" x14ac:dyDescent="0.25">
      <c r="J201" s="4"/>
      <c r="K201" s="4"/>
      <c r="L201" s="4"/>
      <c r="M201" s="4"/>
    </row>
    <row r="202" spans="3:13" x14ac:dyDescent="0.25">
      <c r="J202" s="4"/>
      <c r="K202" s="4"/>
      <c r="L202" s="4"/>
      <c r="M202" s="4"/>
    </row>
    <row r="203" spans="3:13" x14ac:dyDescent="0.25">
      <c r="J203" s="4"/>
      <c r="K203" s="4"/>
      <c r="L203" s="4"/>
      <c r="M203" s="4"/>
    </row>
    <row r="204" spans="3:13" x14ac:dyDescent="0.25">
      <c r="J204" s="4"/>
      <c r="K204" s="4"/>
      <c r="L204" s="4"/>
      <c r="M204" s="4"/>
    </row>
    <row r="205" spans="3:13" x14ac:dyDescent="0.25">
      <c r="J205" s="4"/>
      <c r="K205" s="4"/>
      <c r="L205" s="4"/>
      <c r="M205" s="4"/>
    </row>
    <row r="206" spans="3:13" x14ac:dyDescent="0.25">
      <c r="J206" s="4"/>
      <c r="K206" s="4"/>
      <c r="L206" s="4"/>
      <c r="M206" s="4"/>
    </row>
    <row r="207" spans="3:13" x14ac:dyDescent="0.25">
      <c r="J207" s="4"/>
      <c r="K207" s="4"/>
      <c r="L207" s="4"/>
      <c r="M207" s="4"/>
    </row>
    <row r="208" spans="3:13" x14ac:dyDescent="0.25">
      <c r="J208" s="4"/>
      <c r="K208" s="4"/>
      <c r="L208" s="4"/>
      <c r="M208" s="4"/>
    </row>
    <row r="209" spans="10:13" x14ac:dyDescent="0.25">
      <c r="J209" s="4"/>
      <c r="K209" s="4"/>
      <c r="L209" s="4"/>
      <c r="M209" s="4"/>
    </row>
    <row r="210" spans="10:13" x14ac:dyDescent="0.25">
      <c r="J210" s="4"/>
      <c r="K210" s="4"/>
      <c r="L210" s="4"/>
      <c r="M210" s="4"/>
    </row>
    <row r="211" spans="10:13" x14ac:dyDescent="0.25">
      <c r="J211" s="4"/>
      <c r="K211" s="4"/>
      <c r="L211" s="4"/>
      <c r="M211" s="4"/>
    </row>
    <row r="212" spans="10:13" x14ac:dyDescent="0.25">
      <c r="J212" s="4"/>
      <c r="K212" s="4"/>
      <c r="L212" s="4"/>
      <c r="M212" s="4"/>
    </row>
    <row r="213" spans="10:13" x14ac:dyDescent="0.25">
      <c r="J213" s="4"/>
      <c r="K213" s="4"/>
      <c r="L213" s="4"/>
      <c r="M213" s="4"/>
    </row>
    <row r="214" spans="10:13" x14ac:dyDescent="0.25">
      <c r="J214" s="4"/>
      <c r="K214" s="4"/>
      <c r="L214" s="4"/>
      <c r="M214" s="4"/>
    </row>
    <row r="215" spans="10:13" x14ac:dyDescent="0.25">
      <c r="J215" s="4"/>
      <c r="K215" s="4"/>
      <c r="L215" s="4"/>
      <c r="M215" s="4"/>
    </row>
    <row r="216" spans="10:13" x14ac:dyDescent="0.25">
      <c r="J216" s="4"/>
      <c r="K216" s="4"/>
      <c r="L216" s="4"/>
      <c r="M216" s="4"/>
    </row>
    <row r="217" spans="10:13" x14ac:dyDescent="0.25">
      <c r="J217" s="4"/>
      <c r="K217" s="4"/>
      <c r="L217" s="4"/>
      <c r="M217" s="4"/>
    </row>
    <row r="218" spans="10:13" x14ac:dyDescent="0.25">
      <c r="J218" s="4"/>
      <c r="K218" s="4"/>
      <c r="L218" s="4"/>
      <c r="M218" s="4"/>
    </row>
    <row r="219" spans="10:13" x14ac:dyDescent="0.25">
      <c r="J219" s="4"/>
      <c r="K219" s="4"/>
      <c r="L219" s="4"/>
      <c r="M219" s="4"/>
    </row>
    <row r="220" spans="10:13" x14ac:dyDescent="0.25">
      <c r="J220" s="4"/>
      <c r="K220" s="4"/>
      <c r="L220" s="4"/>
      <c r="M220" s="4"/>
    </row>
    <row r="221" spans="10:13" x14ac:dyDescent="0.25">
      <c r="J221" s="4"/>
      <c r="K221" s="4"/>
      <c r="L221" s="4"/>
      <c r="M221" s="4"/>
    </row>
    <row r="222" spans="10:13" x14ac:dyDescent="0.25">
      <c r="J222" s="4"/>
      <c r="K222" s="4"/>
      <c r="L222" s="4"/>
      <c r="M222" s="4"/>
    </row>
    <row r="223" spans="10:13" x14ac:dyDescent="0.25">
      <c r="J223" s="4"/>
      <c r="K223" s="4"/>
      <c r="L223" s="4"/>
      <c r="M223" s="4"/>
    </row>
    <row r="224" spans="10:13" x14ac:dyDescent="0.25">
      <c r="J224" s="4"/>
      <c r="K224" s="4"/>
      <c r="L224" s="4"/>
      <c r="M224" s="4"/>
    </row>
    <row r="225" spans="10:13" x14ac:dyDescent="0.25">
      <c r="J225" s="4"/>
      <c r="K225" s="4"/>
      <c r="L225" s="4"/>
      <c r="M225" s="4"/>
    </row>
    <row r="226" spans="10:13" x14ac:dyDescent="0.25">
      <c r="J226" s="4"/>
      <c r="K226" s="4"/>
      <c r="L226" s="4"/>
      <c r="M226" s="4"/>
    </row>
  </sheetData>
  <mergeCells count="24">
    <mergeCell ref="C191:E191"/>
    <mergeCell ref="C195:F195"/>
    <mergeCell ref="C165:E165"/>
    <mergeCell ref="C99:E99"/>
    <mergeCell ref="C111:E111"/>
    <mergeCell ref="C125:E125"/>
    <mergeCell ref="C131:E131"/>
    <mergeCell ref="C138:F138"/>
    <mergeCell ref="C141:E141"/>
    <mergeCell ref="C185:E185"/>
    <mergeCell ref="C178:E178"/>
    <mergeCell ref="C91:E91"/>
    <mergeCell ref="C2:L5"/>
    <mergeCell ref="C14:F14"/>
    <mergeCell ref="C18:F18"/>
    <mergeCell ref="C172:E172"/>
    <mergeCell ref="C21:E21"/>
    <mergeCell ref="C27:E27"/>
    <mergeCell ref="C61:E61"/>
    <mergeCell ref="C70:E70"/>
    <mergeCell ref="C78:E78"/>
    <mergeCell ref="C150:E150"/>
    <mergeCell ref="C158:F158"/>
    <mergeCell ref="C162:F162"/>
  </mergeCells>
  <phoneticPr fontId="26" type="noConversion"/>
  <pageMargins left="0.7" right="0.7" top="0.75" bottom="0.75" header="0.3" footer="0.3"/>
  <pageSetup paperSize="9" orientation="portrait" r:id="rId1"/>
  <ignoredErrors>
    <ignoredError sqref="C145" formula="1"/>
    <ignoredError sqref="C152 C187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60"/>
  <sheetViews>
    <sheetView showGridLines="0" zoomScale="70" zoomScaleNormal="70" workbookViewId="0"/>
  </sheetViews>
  <sheetFormatPr baseColWidth="10" defaultColWidth="9.140625" defaultRowHeight="15" outlineLevelRow="4" x14ac:dyDescent="0.25"/>
  <cols>
    <col min="2" max="2" width="9.140625" customWidth="1"/>
    <col min="3" max="3" width="14.140625" customWidth="1"/>
    <col min="4" max="4" width="81" customWidth="1"/>
    <col min="5" max="5" width="13.7109375" customWidth="1"/>
    <col min="6" max="6" width="15.140625" customWidth="1"/>
    <col min="7" max="7" width="18.28515625" customWidth="1"/>
    <col min="8" max="8" width="13" customWidth="1"/>
    <col min="9" max="9" width="10.7109375" customWidth="1"/>
    <col min="10" max="10" width="11.28515625" customWidth="1"/>
  </cols>
  <sheetData>
    <row r="1" spans="1:12" x14ac:dyDescent="0.25">
      <c r="A1">
        <v>1</v>
      </c>
    </row>
    <row r="2" spans="1:12" x14ac:dyDescent="0.25">
      <c r="C2" s="147" t="s">
        <v>2</v>
      </c>
      <c r="D2" s="147"/>
      <c r="E2" s="147"/>
      <c r="F2" s="147"/>
      <c r="G2" s="147"/>
      <c r="H2" s="147"/>
      <c r="I2" s="147"/>
      <c r="J2" s="147"/>
      <c r="K2" s="147"/>
      <c r="L2" s="147"/>
    </row>
    <row r="3" spans="1:12" x14ac:dyDescent="0.25"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2" x14ac:dyDescent="0.25"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1:12" x14ac:dyDescent="0.25"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8" spans="1:12" x14ac:dyDescent="0.25">
      <c r="C8" s="163" t="s">
        <v>787</v>
      </c>
      <c r="D8" s="163"/>
      <c r="E8" s="163"/>
      <c r="F8" s="163"/>
      <c r="G8" s="163"/>
      <c r="H8" s="163"/>
      <c r="I8" s="163"/>
      <c r="J8" s="163"/>
      <c r="K8" s="163"/>
      <c r="L8" s="163"/>
    </row>
    <row r="9" spans="1:12" x14ac:dyDescent="0.25">
      <c r="C9" s="163"/>
      <c r="D9" s="163"/>
      <c r="E9" s="163"/>
      <c r="F9" s="163"/>
      <c r="G9" s="163"/>
      <c r="H9" s="163"/>
      <c r="I9" s="163"/>
      <c r="J9" s="163"/>
      <c r="K9" s="163"/>
      <c r="L9" s="163"/>
    </row>
    <row r="11" spans="1:12" x14ac:dyDescent="0.25">
      <c r="G11" s="3"/>
      <c r="H11" s="86">
        <v>1</v>
      </c>
      <c r="I11" t="s">
        <v>338</v>
      </c>
    </row>
    <row r="12" spans="1:12" x14ac:dyDescent="0.25">
      <c r="H12" s="86">
        <v>2</v>
      </c>
      <c r="I12" t="s">
        <v>194</v>
      </c>
    </row>
    <row r="13" spans="1:12" x14ac:dyDescent="0.25">
      <c r="H13" s="86">
        <v>1</v>
      </c>
      <c r="I13" t="s">
        <v>28</v>
      </c>
    </row>
    <row r="14" spans="1:12" x14ac:dyDescent="0.25">
      <c r="H14" s="86">
        <v>7</v>
      </c>
      <c r="I14" t="s">
        <v>33</v>
      </c>
    </row>
    <row r="15" spans="1:12" x14ac:dyDescent="0.25">
      <c r="H15" s="86">
        <v>1</v>
      </c>
      <c r="I15" t="s">
        <v>31</v>
      </c>
    </row>
    <row r="16" spans="1:12" x14ac:dyDescent="0.25">
      <c r="H16" s="86">
        <v>3</v>
      </c>
      <c r="I16" t="s">
        <v>775</v>
      </c>
    </row>
    <row r="17" spans="3:7" ht="15.75" thickBot="1" x14ac:dyDescent="0.3"/>
    <row r="18" spans="3:7" ht="31.5" customHeight="1" thickBot="1" x14ac:dyDescent="0.3">
      <c r="C18" s="148" t="s">
        <v>19</v>
      </c>
      <c r="D18" s="149"/>
      <c r="E18" s="149"/>
      <c r="F18" s="150"/>
    </row>
    <row r="19" spans="3:7" hidden="1" outlineLevel="1" x14ac:dyDescent="0.25"/>
    <row r="20" spans="3:7" hidden="1" outlineLevel="1" x14ac:dyDescent="0.25"/>
    <row r="21" spans="3:7" hidden="1" outlineLevel="1" x14ac:dyDescent="0.25">
      <c r="C21" s="151" t="s">
        <v>21</v>
      </c>
      <c r="D21" s="151"/>
      <c r="E21" s="151"/>
      <c r="F21" s="152"/>
      <c r="G21" s="12"/>
    </row>
    <row r="22" spans="3:7" ht="17.25" hidden="1" outlineLevel="1" x14ac:dyDescent="0.4">
      <c r="G22" s="25">
        <f>F29+F156+F172+F181+F192+F211+F227+F238+F268+F304+F319+F338+F398</f>
        <v>336217.47000000003</v>
      </c>
    </row>
    <row r="23" spans="3:7" hidden="1" outlineLevel="2" x14ac:dyDescent="0.25"/>
    <row r="24" spans="3:7" hidden="1" outlineLevel="2" x14ac:dyDescent="0.25">
      <c r="C24" s="145" t="s">
        <v>326</v>
      </c>
      <c r="D24" s="145"/>
      <c r="E24" s="145"/>
    </row>
    <row r="25" spans="3:7" hidden="1" outlineLevel="3" x14ac:dyDescent="0.25">
      <c r="C25" s="8" t="s">
        <v>9</v>
      </c>
      <c r="D25" s="8" t="s">
        <v>10</v>
      </c>
      <c r="E25" s="8" t="s">
        <v>11</v>
      </c>
      <c r="F25" s="8" t="s">
        <v>12</v>
      </c>
    </row>
    <row r="26" spans="3:7" hidden="1" outlineLevel="3" x14ac:dyDescent="0.25">
      <c r="C26" s="2">
        <f>H11</f>
        <v>1</v>
      </c>
      <c r="D26" t="s">
        <v>195</v>
      </c>
      <c r="E26" s="119">
        <v>120000</v>
      </c>
      <c r="F26" s="12">
        <f>C26*E26</f>
        <v>120000</v>
      </c>
    </row>
    <row r="27" spans="3:7" hidden="1" outlineLevel="3" x14ac:dyDescent="0.25">
      <c r="C27" s="2">
        <f>H12</f>
        <v>2</v>
      </c>
      <c r="D27" t="s">
        <v>194</v>
      </c>
      <c r="E27" s="12">
        <f>Sonstiges!F183</f>
        <v>53362</v>
      </c>
      <c r="F27" s="12">
        <f>C27*E27</f>
        <v>106724</v>
      </c>
    </row>
    <row r="28" spans="3:7" hidden="1" outlineLevel="3" x14ac:dyDescent="0.25">
      <c r="C28" s="2">
        <v>0</v>
      </c>
      <c r="D28" t="s">
        <v>589</v>
      </c>
      <c r="E28" s="12">
        <v>0</v>
      </c>
      <c r="F28" s="12">
        <f>C28*E28</f>
        <v>0</v>
      </c>
    </row>
    <row r="29" spans="3:7" hidden="1" outlineLevel="2" x14ac:dyDescent="0.25">
      <c r="F29" s="11">
        <f>SUM(F26:F28)</f>
        <v>226724</v>
      </c>
    </row>
    <row r="30" spans="3:7" hidden="1" outlineLevel="2" x14ac:dyDescent="0.25"/>
    <row r="31" spans="3:7" hidden="1" outlineLevel="2" x14ac:dyDescent="0.25">
      <c r="C31" s="145" t="s">
        <v>48</v>
      </c>
      <c r="D31" s="146"/>
      <c r="E31" s="146"/>
      <c r="F31" s="4"/>
    </row>
    <row r="32" spans="3:7" hidden="1" outlineLevel="3" x14ac:dyDescent="0.25">
      <c r="C32" s="8" t="s">
        <v>9</v>
      </c>
      <c r="D32" s="8" t="s">
        <v>10</v>
      </c>
      <c r="E32" s="8" t="s">
        <v>11</v>
      </c>
      <c r="F32" s="8" t="s">
        <v>12</v>
      </c>
      <c r="G32" s="59" t="s">
        <v>1056</v>
      </c>
    </row>
    <row r="33" spans="3:7" hidden="1" outlineLevel="3" x14ac:dyDescent="0.25">
      <c r="C33" s="9">
        <v>1</v>
      </c>
      <c r="D33" s="4" t="s">
        <v>143</v>
      </c>
      <c r="E33" s="123">
        <v>25</v>
      </c>
      <c r="F33" s="17">
        <f>$C33*$E33</f>
        <v>25</v>
      </c>
      <c r="G33" s="116"/>
    </row>
    <row r="34" spans="3:7" hidden="1" outlineLevel="3" x14ac:dyDescent="0.25">
      <c r="C34" s="16">
        <v>10</v>
      </c>
      <c r="D34" s="10" t="s">
        <v>196</v>
      </c>
      <c r="E34" s="123">
        <v>0.2</v>
      </c>
      <c r="F34" s="17">
        <f>$C34*$E34</f>
        <v>2</v>
      </c>
    </row>
    <row r="35" spans="3:7" hidden="1" outlineLevel="3" x14ac:dyDescent="0.25">
      <c r="C35" s="9">
        <v>10</v>
      </c>
      <c r="D35" s="10" t="s">
        <v>197</v>
      </c>
      <c r="E35" s="123">
        <v>0.2</v>
      </c>
      <c r="F35" s="17">
        <f t="shared" ref="F35:F117" si="0">$C35*$E35</f>
        <v>2</v>
      </c>
    </row>
    <row r="36" spans="3:7" hidden="1" outlineLevel="3" x14ac:dyDescent="0.25">
      <c r="C36" s="9">
        <v>10</v>
      </c>
      <c r="D36" s="10" t="s">
        <v>198</v>
      </c>
      <c r="E36" s="123">
        <v>0.2</v>
      </c>
      <c r="F36" s="17">
        <f t="shared" si="0"/>
        <v>2</v>
      </c>
    </row>
    <row r="37" spans="3:7" hidden="1" outlineLevel="3" x14ac:dyDescent="0.25">
      <c r="C37" s="16">
        <v>10</v>
      </c>
      <c r="D37" s="10" t="s">
        <v>199</v>
      </c>
      <c r="E37" s="123">
        <v>0.2</v>
      </c>
      <c r="F37" s="17">
        <f t="shared" si="0"/>
        <v>2</v>
      </c>
    </row>
    <row r="38" spans="3:7" hidden="1" outlineLevel="3" x14ac:dyDescent="0.25">
      <c r="C38" s="16">
        <v>10</v>
      </c>
      <c r="D38" s="10" t="s">
        <v>935</v>
      </c>
      <c r="E38" s="123">
        <v>9</v>
      </c>
      <c r="F38" s="17">
        <f t="shared" si="0"/>
        <v>90</v>
      </c>
      <c r="G38" s="116"/>
    </row>
    <row r="39" spans="3:7" hidden="1" outlineLevel="3" x14ac:dyDescent="0.25">
      <c r="C39" s="16">
        <v>50</v>
      </c>
      <c r="D39" s="10" t="s">
        <v>144</v>
      </c>
      <c r="E39" s="123">
        <v>0.25</v>
      </c>
      <c r="F39" s="17">
        <f t="shared" si="0"/>
        <v>12.5</v>
      </c>
    </row>
    <row r="40" spans="3:7" hidden="1" outlineLevel="3" x14ac:dyDescent="0.25">
      <c r="C40" s="16">
        <v>4</v>
      </c>
      <c r="D40" s="10" t="s">
        <v>936</v>
      </c>
      <c r="E40" s="123">
        <v>2</v>
      </c>
      <c r="F40" s="17">
        <f t="shared" si="0"/>
        <v>8</v>
      </c>
    </row>
    <row r="41" spans="3:7" hidden="1" outlineLevel="3" x14ac:dyDescent="0.25">
      <c r="C41" s="16">
        <v>10</v>
      </c>
      <c r="D41" s="10" t="s">
        <v>200</v>
      </c>
      <c r="E41" s="123">
        <v>15</v>
      </c>
      <c r="F41" s="17">
        <f t="shared" si="0"/>
        <v>150</v>
      </c>
      <c r="G41" s="116"/>
    </row>
    <row r="42" spans="3:7" hidden="1" outlineLevel="3" x14ac:dyDescent="0.25">
      <c r="C42" s="16">
        <v>1</v>
      </c>
      <c r="D42" s="10" t="s">
        <v>937</v>
      </c>
      <c r="E42" s="123">
        <v>3</v>
      </c>
      <c r="F42" s="17">
        <f t="shared" si="0"/>
        <v>3</v>
      </c>
    </row>
    <row r="43" spans="3:7" ht="18" hidden="1" outlineLevel="3" x14ac:dyDescent="0.35">
      <c r="C43" s="16">
        <v>8</v>
      </c>
      <c r="D43" s="10" t="s">
        <v>938</v>
      </c>
      <c r="E43" s="123">
        <v>20</v>
      </c>
      <c r="F43" s="17">
        <f t="shared" si="0"/>
        <v>160</v>
      </c>
    </row>
    <row r="44" spans="3:7" ht="18" hidden="1" outlineLevel="3" x14ac:dyDescent="0.35">
      <c r="C44" s="16">
        <v>2</v>
      </c>
      <c r="D44" s="10" t="s">
        <v>939</v>
      </c>
      <c r="E44" s="123">
        <v>20</v>
      </c>
      <c r="F44" s="17">
        <f t="shared" si="0"/>
        <v>40</v>
      </c>
    </row>
    <row r="45" spans="3:7" ht="18" hidden="1" outlineLevel="3" x14ac:dyDescent="0.35">
      <c r="C45" s="16">
        <v>1</v>
      </c>
      <c r="D45" s="10" t="s">
        <v>940</v>
      </c>
      <c r="E45" s="123">
        <v>20</v>
      </c>
      <c r="F45" s="17">
        <f t="shared" si="0"/>
        <v>20</v>
      </c>
    </row>
    <row r="46" spans="3:7" hidden="1" outlineLevel="3" x14ac:dyDescent="0.25">
      <c r="C46" s="16">
        <v>10</v>
      </c>
      <c r="D46" s="10" t="s">
        <v>941</v>
      </c>
      <c r="E46" s="123">
        <v>2.5</v>
      </c>
      <c r="F46" s="17">
        <f t="shared" si="0"/>
        <v>25</v>
      </c>
    </row>
    <row r="47" spans="3:7" hidden="1" outlineLevel="3" x14ac:dyDescent="0.25">
      <c r="C47" s="16">
        <v>10</v>
      </c>
      <c r="D47" s="10" t="s">
        <v>942</v>
      </c>
      <c r="E47" s="123">
        <v>2.5</v>
      </c>
      <c r="F47" s="17">
        <f t="shared" si="0"/>
        <v>25</v>
      </c>
    </row>
    <row r="48" spans="3:7" hidden="1" outlineLevel="3" x14ac:dyDescent="0.25">
      <c r="C48" s="16">
        <v>5</v>
      </c>
      <c r="D48" s="118" t="s">
        <v>943</v>
      </c>
      <c r="E48" s="123">
        <v>2.5</v>
      </c>
      <c r="F48" s="17">
        <f t="shared" si="0"/>
        <v>12.5</v>
      </c>
    </row>
    <row r="49" spans="3:7" hidden="1" outlineLevel="3" x14ac:dyDescent="0.25">
      <c r="C49" s="16">
        <v>1</v>
      </c>
      <c r="D49" s="10" t="s">
        <v>944</v>
      </c>
      <c r="E49" s="123">
        <v>230</v>
      </c>
      <c r="F49" s="17">
        <f t="shared" si="0"/>
        <v>230</v>
      </c>
    </row>
    <row r="50" spans="3:7" hidden="1" outlineLevel="3" x14ac:dyDescent="0.25">
      <c r="C50" s="6">
        <v>30</v>
      </c>
      <c r="D50" s="10" t="s">
        <v>204</v>
      </c>
      <c r="E50" s="123">
        <v>0.3</v>
      </c>
      <c r="F50" s="17">
        <f t="shared" si="0"/>
        <v>9</v>
      </c>
    </row>
    <row r="51" spans="3:7" hidden="1" outlineLevel="3" x14ac:dyDescent="0.25">
      <c r="C51" s="6">
        <v>30</v>
      </c>
      <c r="D51" s="10" t="s">
        <v>945</v>
      </c>
      <c r="E51" s="123">
        <v>1.7</v>
      </c>
      <c r="F51" s="17">
        <f t="shared" si="0"/>
        <v>51</v>
      </c>
    </row>
    <row r="52" spans="3:7" hidden="1" outlineLevel="3" x14ac:dyDescent="0.25">
      <c r="C52" s="6">
        <v>7</v>
      </c>
      <c r="D52" s="10" t="s">
        <v>946</v>
      </c>
      <c r="E52" s="123">
        <v>0.4</v>
      </c>
      <c r="F52" s="17">
        <f t="shared" si="0"/>
        <v>2.8000000000000003</v>
      </c>
    </row>
    <row r="53" spans="3:7" hidden="1" outlineLevel="3" x14ac:dyDescent="0.25">
      <c r="C53" s="6">
        <v>4</v>
      </c>
      <c r="D53" s="10" t="s">
        <v>532</v>
      </c>
      <c r="E53" s="123">
        <v>5</v>
      </c>
      <c r="F53" s="17">
        <f t="shared" si="0"/>
        <v>20</v>
      </c>
    </row>
    <row r="54" spans="3:7" hidden="1" outlineLevel="3" x14ac:dyDescent="0.25">
      <c r="C54" s="6">
        <v>20</v>
      </c>
      <c r="D54" s="10" t="s">
        <v>145</v>
      </c>
      <c r="E54" s="123">
        <v>0.8</v>
      </c>
      <c r="F54" s="17">
        <f t="shared" si="0"/>
        <v>16</v>
      </c>
    </row>
    <row r="55" spans="3:7" hidden="1" outlineLevel="3" x14ac:dyDescent="0.25">
      <c r="C55" s="6">
        <v>5</v>
      </c>
      <c r="D55" s="10" t="s">
        <v>132</v>
      </c>
      <c r="E55" s="123">
        <v>20</v>
      </c>
      <c r="F55" s="17">
        <f t="shared" si="0"/>
        <v>100</v>
      </c>
      <c r="G55" s="116"/>
    </row>
    <row r="56" spans="3:7" hidden="1" outlineLevel="3" x14ac:dyDescent="0.25">
      <c r="C56" s="6">
        <v>7</v>
      </c>
      <c r="D56" s="10" t="s">
        <v>947</v>
      </c>
      <c r="E56" s="123">
        <v>4</v>
      </c>
      <c r="F56" s="17">
        <f t="shared" si="0"/>
        <v>28</v>
      </c>
      <c r="G56" s="117"/>
    </row>
    <row r="57" spans="3:7" hidden="1" outlineLevel="3" x14ac:dyDescent="0.25">
      <c r="C57" s="6">
        <v>50</v>
      </c>
      <c r="D57" s="10" t="s">
        <v>948</v>
      </c>
      <c r="E57" s="123">
        <v>0.05</v>
      </c>
      <c r="F57" s="17">
        <f t="shared" si="0"/>
        <v>2.5</v>
      </c>
    </row>
    <row r="58" spans="3:7" hidden="1" outlineLevel="3" x14ac:dyDescent="0.25">
      <c r="C58" s="6">
        <v>100</v>
      </c>
      <c r="D58" s="10" t="s">
        <v>949</v>
      </c>
      <c r="E58" s="123">
        <v>0.06</v>
      </c>
      <c r="F58" s="17">
        <f t="shared" si="0"/>
        <v>6</v>
      </c>
      <c r="G58" s="116"/>
    </row>
    <row r="59" spans="3:7" hidden="1" outlineLevel="3" x14ac:dyDescent="0.25">
      <c r="C59" s="6">
        <v>50</v>
      </c>
      <c r="D59" s="10" t="s">
        <v>950</v>
      </c>
      <c r="E59" s="123">
        <v>0.04</v>
      </c>
      <c r="F59" s="17">
        <f t="shared" si="0"/>
        <v>2</v>
      </c>
      <c r="G59" s="116"/>
    </row>
    <row r="60" spans="3:7" hidden="1" outlineLevel="3" x14ac:dyDescent="0.25">
      <c r="C60" s="6">
        <v>50</v>
      </c>
      <c r="D60" s="10" t="s">
        <v>951</v>
      </c>
      <c r="E60" s="123">
        <v>0.05</v>
      </c>
      <c r="F60" s="17">
        <f t="shared" si="0"/>
        <v>2.5</v>
      </c>
    </row>
    <row r="61" spans="3:7" hidden="1" outlineLevel="3" x14ac:dyDescent="0.25">
      <c r="C61" s="6">
        <v>50</v>
      </c>
      <c r="D61" s="10" t="s">
        <v>952</v>
      </c>
      <c r="E61" s="123">
        <v>0.08</v>
      </c>
      <c r="F61" s="17">
        <f t="shared" si="0"/>
        <v>4</v>
      </c>
    </row>
    <row r="62" spans="3:7" hidden="1" outlineLevel="3" x14ac:dyDescent="0.25">
      <c r="C62" s="6">
        <v>20</v>
      </c>
      <c r="D62" s="10" t="s">
        <v>953</v>
      </c>
      <c r="E62" s="123">
        <v>0.1</v>
      </c>
      <c r="F62" s="17">
        <f t="shared" si="0"/>
        <v>2</v>
      </c>
    </row>
    <row r="63" spans="3:7" hidden="1" outlineLevel="3" x14ac:dyDescent="0.25">
      <c r="C63" s="6">
        <v>10</v>
      </c>
      <c r="D63" s="10" t="s">
        <v>954</v>
      </c>
      <c r="E63" s="123">
        <v>3</v>
      </c>
      <c r="F63" s="17">
        <f t="shared" si="0"/>
        <v>30</v>
      </c>
    </row>
    <row r="64" spans="3:7" hidden="1" outlineLevel="3" x14ac:dyDescent="0.25">
      <c r="C64" s="6">
        <v>40</v>
      </c>
      <c r="D64" s="10" t="s">
        <v>955</v>
      </c>
      <c r="E64" s="123">
        <v>0.25</v>
      </c>
      <c r="F64" s="17">
        <f t="shared" si="0"/>
        <v>10</v>
      </c>
    </row>
    <row r="65" spans="3:7" hidden="1" outlineLevel="3" x14ac:dyDescent="0.25">
      <c r="C65" s="6">
        <v>1</v>
      </c>
      <c r="D65" s="10" t="s">
        <v>206</v>
      </c>
      <c r="E65" s="123">
        <v>25</v>
      </c>
      <c r="F65" s="17">
        <f t="shared" si="0"/>
        <v>25</v>
      </c>
    </row>
    <row r="66" spans="3:7" hidden="1" outlineLevel="3" x14ac:dyDescent="0.25">
      <c r="C66" s="6">
        <v>2</v>
      </c>
      <c r="D66" s="10" t="s">
        <v>956</v>
      </c>
      <c r="E66" s="124">
        <v>10</v>
      </c>
      <c r="F66" s="17">
        <f t="shared" si="0"/>
        <v>20</v>
      </c>
      <c r="G66" s="116"/>
    </row>
    <row r="67" spans="3:7" hidden="1" outlineLevel="3" x14ac:dyDescent="0.25">
      <c r="C67" s="6">
        <v>10</v>
      </c>
      <c r="D67" s="10" t="s">
        <v>957</v>
      </c>
      <c r="E67" s="123">
        <v>6</v>
      </c>
      <c r="F67" s="17">
        <f t="shared" si="0"/>
        <v>60</v>
      </c>
      <c r="G67" s="116"/>
    </row>
    <row r="68" spans="3:7" hidden="1" outlineLevel="3" x14ac:dyDescent="0.25">
      <c r="C68" s="6">
        <v>5</v>
      </c>
      <c r="D68" s="10" t="s">
        <v>208</v>
      </c>
      <c r="E68" s="123">
        <v>0.9</v>
      </c>
      <c r="F68" s="17">
        <f t="shared" si="0"/>
        <v>4.5</v>
      </c>
      <c r="G68" s="116"/>
    </row>
    <row r="69" spans="3:7" hidden="1" outlineLevel="3" x14ac:dyDescent="0.25">
      <c r="C69" s="6">
        <v>5</v>
      </c>
      <c r="D69" s="10" t="s">
        <v>209</v>
      </c>
      <c r="E69" s="123">
        <v>0.9</v>
      </c>
      <c r="F69" s="17">
        <f t="shared" si="0"/>
        <v>4.5</v>
      </c>
    </row>
    <row r="70" spans="3:7" hidden="1" outlineLevel="3" x14ac:dyDescent="0.25">
      <c r="C70" s="6">
        <v>5</v>
      </c>
      <c r="D70" s="10" t="s">
        <v>958</v>
      </c>
      <c r="E70" s="17">
        <v>0.06</v>
      </c>
      <c r="F70" s="17">
        <f t="shared" si="0"/>
        <v>0.3</v>
      </c>
    </row>
    <row r="71" spans="3:7" hidden="1" outlineLevel="3" x14ac:dyDescent="0.25">
      <c r="C71" s="6">
        <v>2</v>
      </c>
      <c r="D71" s="10" t="s">
        <v>959</v>
      </c>
      <c r="E71" s="17">
        <v>0.06</v>
      </c>
      <c r="F71" s="17">
        <f t="shared" si="0"/>
        <v>0.12</v>
      </c>
    </row>
    <row r="72" spans="3:7" hidden="1" outlineLevel="3" x14ac:dyDescent="0.25">
      <c r="C72" s="6">
        <v>1</v>
      </c>
      <c r="D72" s="10" t="s">
        <v>210</v>
      </c>
      <c r="E72" s="17">
        <v>4.5</v>
      </c>
      <c r="F72" s="17">
        <f t="shared" si="0"/>
        <v>4.5</v>
      </c>
    </row>
    <row r="73" spans="3:7" hidden="1" outlineLevel="3" x14ac:dyDescent="0.25">
      <c r="C73" s="6">
        <v>3</v>
      </c>
      <c r="D73" s="10" t="s">
        <v>211</v>
      </c>
      <c r="E73" s="123">
        <v>4.5</v>
      </c>
      <c r="F73" s="17">
        <f t="shared" si="0"/>
        <v>13.5</v>
      </c>
    </row>
    <row r="74" spans="3:7" hidden="1" outlineLevel="3" x14ac:dyDescent="0.25">
      <c r="C74" s="6">
        <v>3</v>
      </c>
      <c r="D74" s="10" t="s">
        <v>212</v>
      </c>
      <c r="E74" s="123">
        <v>4.5</v>
      </c>
      <c r="F74" s="17">
        <f t="shared" si="0"/>
        <v>13.5</v>
      </c>
    </row>
    <row r="75" spans="3:7" hidden="1" outlineLevel="3" x14ac:dyDescent="0.25">
      <c r="C75" s="6">
        <v>3</v>
      </c>
      <c r="D75" s="10" t="s">
        <v>213</v>
      </c>
      <c r="E75" s="123">
        <v>4.5</v>
      </c>
      <c r="F75" s="17">
        <f t="shared" si="0"/>
        <v>13.5</v>
      </c>
    </row>
    <row r="76" spans="3:7" hidden="1" outlineLevel="3" x14ac:dyDescent="0.25">
      <c r="C76" s="6">
        <v>1</v>
      </c>
      <c r="D76" s="10" t="s">
        <v>214</v>
      </c>
      <c r="E76" s="123">
        <v>4.5</v>
      </c>
      <c r="F76" s="17">
        <f t="shared" si="0"/>
        <v>4.5</v>
      </c>
    </row>
    <row r="77" spans="3:7" hidden="1" outlineLevel="3" x14ac:dyDescent="0.25">
      <c r="C77" s="6">
        <v>10</v>
      </c>
      <c r="D77" s="10" t="s">
        <v>960</v>
      </c>
      <c r="E77" s="123">
        <v>2</v>
      </c>
      <c r="F77" s="17">
        <f t="shared" si="0"/>
        <v>20</v>
      </c>
      <c r="G77" s="116"/>
    </row>
    <row r="78" spans="3:7" hidden="1" outlineLevel="3" x14ac:dyDescent="0.25">
      <c r="C78" s="6">
        <v>10</v>
      </c>
      <c r="D78" s="10" t="s">
        <v>216</v>
      </c>
      <c r="E78" s="123">
        <v>20</v>
      </c>
      <c r="F78" s="17">
        <f t="shared" si="0"/>
        <v>200</v>
      </c>
      <c r="G78" s="116"/>
    </row>
    <row r="79" spans="3:7" hidden="1" outlineLevel="3" x14ac:dyDescent="0.25">
      <c r="C79" s="6">
        <v>10</v>
      </c>
      <c r="D79" s="10" t="s">
        <v>217</v>
      </c>
      <c r="E79" s="123">
        <v>20</v>
      </c>
      <c r="F79" s="17">
        <f t="shared" si="0"/>
        <v>200</v>
      </c>
      <c r="G79" s="116"/>
    </row>
    <row r="80" spans="3:7" hidden="1" outlineLevel="3" x14ac:dyDescent="0.25">
      <c r="C80" s="6">
        <v>10</v>
      </c>
      <c r="D80" s="10" t="s">
        <v>961</v>
      </c>
      <c r="E80" s="126">
        <v>800</v>
      </c>
      <c r="F80" s="17">
        <f t="shared" si="0"/>
        <v>8000</v>
      </c>
    </row>
    <row r="81" spans="3:7" hidden="1" outlineLevel="3" x14ac:dyDescent="0.25">
      <c r="C81" s="6">
        <v>5</v>
      </c>
      <c r="D81" s="10" t="s">
        <v>218</v>
      </c>
      <c r="E81" s="123">
        <v>2.5</v>
      </c>
      <c r="F81" s="17">
        <f t="shared" si="0"/>
        <v>12.5</v>
      </c>
      <c r="G81" s="117"/>
    </row>
    <row r="82" spans="3:7" hidden="1" outlineLevel="3" x14ac:dyDescent="0.25">
      <c r="C82" s="6">
        <v>50</v>
      </c>
      <c r="D82" s="10" t="s">
        <v>219</v>
      </c>
      <c r="E82" s="123">
        <v>2</v>
      </c>
      <c r="F82" s="17">
        <f t="shared" si="0"/>
        <v>100</v>
      </c>
    </row>
    <row r="83" spans="3:7" hidden="1" outlineLevel="3" x14ac:dyDescent="0.25">
      <c r="C83" s="6">
        <v>7</v>
      </c>
      <c r="D83" s="10" t="s">
        <v>220</v>
      </c>
      <c r="E83" s="123">
        <v>80</v>
      </c>
      <c r="F83" s="17">
        <f t="shared" si="0"/>
        <v>560</v>
      </c>
    </row>
    <row r="84" spans="3:7" hidden="1" outlineLevel="3" x14ac:dyDescent="0.25">
      <c r="C84" s="6">
        <v>7</v>
      </c>
      <c r="D84" s="10" t="s">
        <v>221</v>
      </c>
      <c r="E84" s="123">
        <v>134</v>
      </c>
      <c r="F84" s="17">
        <f t="shared" si="0"/>
        <v>938</v>
      </c>
    </row>
    <row r="85" spans="3:7" hidden="1" outlineLevel="3" x14ac:dyDescent="0.25">
      <c r="C85" s="6">
        <v>50</v>
      </c>
      <c r="D85" s="10" t="s">
        <v>222</v>
      </c>
      <c r="E85" s="123">
        <v>0.7</v>
      </c>
      <c r="F85" s="17">
        <f t="shared" si="0"/>
        <v>35</v>
      </c>
      <c r="G85" s="117"/>
    </row>
    <row r="86" spans="3:7" hidden="1" outlineLevel="3" x14ac:dyDescent="0.25">
      <c r="C86" s="6">
        <v>10</v>
      </c>
      <c r="D86" s="10" t="s">
        <v>962</v>
      </c>
      <c r="E86" s="17">
        <v>5</v>
      </c>
      <c r="F86" s="17">
        <f t="shared" si="0"/>
        <v>50</v>
      </c>
    </row>
    <row r="87" spans="3:7" hidden="1" outlineLevel="3" x14ac:dyDescent="0.25">
      <c r="C87" s="6">
        <v>200</v>
      </c>
      <c r="D87" s="10" t="s">
        <v>223</v>
      </c>
      <c r="E87" s="123">
        <v>0.2</v>
      </c>
      <c r="F87" s="17">
        <f t="shared" si="0"/>
        <v>40</v>
      </c>
    </row>
    <row r="88" spans="3:7" hidden="1" outlineLevel="3" x14ac:dyDescent="0.25">
      <c r="C88" s="6">
        <v>1</v>
      </c>
      <c r="D88" s="10" t="s">
        <v>963</v>
      </c>
      <c r="E88" s="123">
        <v>75</v>
      </c>
      <c r="F88" s="17">
        <f t="shared" si="0"/>
        <v>75</v>
      </c>
      <c r="G88" s="116"/>
    </row>
    <row r="89" spans="3:7" hidden="1" outlineLevel="3" x14ac:dyDescent="0.25">
      <c r="C89" s="6">
        <v>20</v>
      </c>
      <c r="D89" s="10" t="s">
        <v>224</v>
      </c>
      <c r="E89" s="123">
        <v>1.3</v>
      </c>
      <c r="F89" s="17">
        <f t="shared" si="0"/>
        <v>26</v>
      </c>
    </row>
    <row r="90" spans="3:7" hidden="1" outlineLevel="3" x14ac:dyDescent="0.25">
      <c r="C90" s="6">
        <v>4</v>
      </c>
      <c r="D90" s="10" t="s">
        <v>225</v>
      </c>
      <c r="E90" s="123">
        <v>5</v>
      </c>
      <c r="F90" s="17">
        <f t="shared" si="0"/>
        <v>20</v>
      </c>
    </row>
    <row r="91" spans="3:7" hidden="1" outlineLevel="3" x14ac:dyDescent="0.25">
      <c r="C91" s="6">
        <v>10</v>
      </c>
      <c r="D91" s="10" t="s">
        <v>154</v>
      </c>
      <c r="E91" s="123">
        <v>2</v>
      </c>
      <c r="F91" s="17">
        <f t="shared" si="0"/>
        <v>20</v>
      </c>
    </row>
    <row r="92" spans="3:7" hidden="1" outlineLevel="3" x14ac:dyDescent="0.25">
      <c r="C92" s="6">
        <v>1</v>
      </c>
      <c r="D92" s="10" t="s">
        <v>964</v>
      </c>
      <c r="E92" s="17">
        <v>15</v>
      </c>
      <c r="F92" s="17">
        <f t="shared" si="0"/>
        <v>15</v>
      </c>
    </row>
    <row r="93" spans="3:7" hidden="1" outlineLevel="3" x14ac:dyDescent="0.25">
      <c r="C93" s="6">
        <v>1</v>
      </c>
      <c r="D93" s="10" t="s">
        <v>965</v>
      </c>
      <c r="E93" s="17">
        <v>15</v>
      </c>
      <c r="F93" s="17">
        <f t="shared" si="0"/>
        <v>15</v>
      </c>
    </row>
    <row r="94" spans="3:7" hidden="1" outlineLevel="3" x14ac:dyDescent="0.25">
      <c r="C94" s="6">
        <v>7</v>
      </c>
      <c r="D94" s="10" t="s">
        <v>155</v>
      </c>
      <c r="E94" s="123">
        <v>3</v>
      </c>
      <c r="F94" s="17">
        <f t="shared" si="0"/>
        <v>21</v>
      </c>
      <c r="G94" s="116"/>
    </row>
    <row r="95" spans="3:7" hidden="1" outlineLevel="3" x14ac:dyDescent="0.25">
      <c r="C95" s="6">
        <v>1</v>
      </c>
      <c r="D95" s="10" t="s">
        <v>226</v>
      </c>
      <c r="E95" s="17">
        <v>22</v>
      </c>
      <c r="F95" s="17">
        <f t="shared" si="0"/>
        <v>22</v>
      </c>
    </row>
    <row r="96" spans="3:7" hidden="1" outlineLevel="3" x14ac:dyDescent="0.25">
      <c r="C96" s="6">
        <v>1</v>
      </c>
      <c r="D96" s="10" t="s">
        <v>966</v>
      </c>
      <c r="E96" s="123">
        <v>160</v>
      </c>
      <c r="F96" s="17">
        <f t="shared" si="0"/>
        <v>160</v>
      </c>
    </row>
    <row r="97" spans="3:7" hidden="1" outlineLevel="3" x14ac:dyDescent="0.25">
      <c r="C97" s="6">
        <v>40</v>
      </c>
      <c r="D97" s="10" t="s">
        <v>227</v>
      </c>
      <c r="E97" s="123">
        <v>1</v>
      </c>
      <c r="F97" s="17">
        <f t="shared" si="0"/>
        <v>40</v>
      </c>
      <c r="G97" s="116"/>
    </row>
    <row r="98" spans="3:7" hidden="1" outlineLevel="3" x14ac:dyDescent="0.25">
      <c r="C98" s="6">
        <v>3</v>
      </c>
      <c r="D98" s="10" t="s">
        <v>228</v>
      </c>
      <c r="E98" s="123">
        <v>50</v>
      </c>
      <c r="F98" s="17">
        <f t="shared" si="0"/>
        <v>150</v>
      </c>
      <c r="G98" s="116"/>
    </row>
    <row r="99" spans="3:7" hidden="1" outlineLevel="3" x14ac:dyDescent="0.25">
      <c r="C99" s="6">
        <v>3</v>
      </c>
      <c r="D99" s="10" t="s">
        <v>229</v>
      </c>
      <c r="E99" s="123">
        <v>20</v>
      </c>
      <c r="F99" s="17">
        <f t="shared" si="0"/>
        <v>60</v>
      </c>
    </row>
    <row r="100" spans="3:7" hidden="1" outlineLevel="3" x14ac:dyDescent="0.25">
      <c r="C100" s="6">
        <v>3</v>
      </c>
      <c r="D100" s="10" t="s">
        <v>230</v>
      </c>
      <c r="E100" s="123">
        <v>20</v>
      </c>
      <c r="F100" s="17">
        <f t="shared" si="0"/>
        <v>60</v>
      </c>
    </row>
    <row r="101" spans="3:7" hidden="1" outlineLevel="3" x14ac:dyDescent="0.25">
      <c r="C101" s="6">
        <v>4</v>
      </c>
      <c r="D101" s="10" t="s">
        <v>231</v>
      </c>
      <c r="E101" s="123">
        <v>25</v>
      </c>
      <c r="F101" s="17">
        <f t="shared" si="0"/>
        <v>100</v>
      </c>
      <c r="G101" s="116"/>
    </row>
    <row r="102" spans="3:7" hidden="1" outlineLevel="3" x14ac:dyDescent="0.25">
      <c r="C102" s="6">
        <v>25</v>
      </c>
      <c r="D102" s="10" t="s">
        <v>232</v>
      </c>
      <c r="E102" s="123">
        <v>0.3</v>
      </c>
      <c r="F102" s="17">
        <f t="shared" si="0"/>
        <v>7.5</v>
      </c>
    </row>
    <row r="103" spans="3:7" hidden="1" outlineLevel="3" x14ac:dyDescent="0.25">
      <c r="C103" s="6">
        <v>25</v>
      </c>
      <c r="D103" s="10" t="s">
        <v>233</v>
      </c>
      <c r="E103" s="123">
        <v>0.3</v>
      </c>
      <c r="F103" s="17">
        <f t="shared" si="0"/>
        <v>7.5</v>
      </c>
    </row>
    <row r="104" spans="3:7" hidden="1" outlineLevel="3" x14ac:dyDescent="0.25">
      <c r="C104" s="6">
        <v>50</v>
      </c>
      <c r="D104" s="10" t="s">
        <v>967</v>
      </c>
      <c r="E104" s="123">
        <v>0.2</v>
      </c>
      <c r="F104" s="17">
        <f t="shared" si="0"/>
        <v>10</v>
      </c>
    </row>
    <row r="105" spans="3:7" hidden="1" outlineLevel="3" x14ac:dyDescent="0.25">
      <c r="C105" s="6">
        <v>10</v>
      </c>
      <c r="D105" s="10" t="s">
        <v>235</v>
      </c>
      <c r="E105" s="123">
        <v>1.5</v>
      </c>
      <c r="F105" s="17">
        <f t="shared" si="0"/>
        <v>15</v>
      </c>
    </row>
    <row r="106" spans="3:7" hidden="1" outlineLevel="3" x14ac:dyDescent="0.25">
      <c r="C106" s="6">
        <v>2</v>
      </c>
      <c r="D106" s="10" t="s">
        <v>968</v>
      </c>
      <c r="E106" s="123">
        <v>20</v>
      </c>
      <c r="F106" s="17">
        <f t="shared" si="0"/>
        <v>40</v>
      </c>
    </row>
    <row r="107" spans="3:7" hidden="1" outlineLevel="3" x14ac:dyDescent="0.25">
      <c r="C107" s="6">
        <v>1</v>
      </c>
      <c r="D107" s="10" t="s">
        <v>366</v>
      </c>
      <c r="E107" s="123">
        <v>200</v>
      </c>
      <c r="F107" s="17">
        <f t="shared" si="0"/>
        <v>200</v>
      </c>
    </row>
    <row r="108" spans="3:7" hidden="1" outlineLevel="3" x14ac:dyDescent="0.25">
      <c r="C108" s="6">
        <v>6</v>
      </c>
      <c r="D108" s="10" t="s">
        <v>236</v>
      </c>
      <c r="E108" s="123">
        <f>Sonstiges!F102</f>
        <v>1653.15</v>
      </c>
      <c r="F108" s="17">
        <f t="shared" si="0"/>
        <v>9918.9000000000015</v>
      </c>
    </row>
    <row r="109" spans="3:7" hidden="1" outlineLevel="3" x14ac:dyDescent="0.25">
      <c r="C109" s="6">
        <v>1</v>
      </c>
      <c r="D109" s="10" t="s">
        <v>969</v>
      </c>
      <c r="E109" s="123">
        <f>Sonstiges!K102</f>
        <v>1655.15</v>
      </c>
      <c r="F109" s="17">
        <f t="shared" si="0"/>
        <v>1655.15</v>
      </c>
    </row>
    <row r="110" spans="3:7" hidden="1" outlineLevel="3" x14ac:dyDescent="0.25">
      <c r="C110" s="6">
        <v>10</v>
      </c>
      <c r="D110" s="10" t="s">
        <v>970</v>
      </c>
      <c r="E110" s="123">
        <v>10</v>
      </c>
      <c r="F110" s="17">
        <f t="shared" si="0"/>
        <v>100</v>
      </c>
    </row>
    <row r="111" spans="3:7" hidden="1" outlineLevel="3" x14ac:dyDescent="0.25">
      <c r="C111" s="6">
        <v>50</v>
      </c>
      <c r="D111" s="10" t="s">
        <v>971</v>
      </c>
      <c r="E111" s="123">
        <v>7</v>
      </c>
      <c r="F111" s="17">
        <f t="shared" si="0"/>
        <v>350</v>
      </c>
    </row>
    <row r="112" spans="3:7" hidden="1" outlineLevel="3" x14ac:dyDescent="0.25">
      <c r="C112" s="6">
        <v>1</v>
      </c>
      <c r="D112" s="10" t="s">
        <v>972</v>
      </c>
      <c r="E112" s="123">
        <v>15</v>
      </c>
      <c r="F112" s="17">
        <f t="shared" si="0"/>
        <v>15</v>
      </c>
    </row>
    <row r="113" spans="3:7" hidden="1" outlineLevel="3" x14ac:dyDescent="0.25">
      <c r="C113" s="6">
        <v>4</v>
      </c>
      <c r="D113" s="10" t="s">
        <v>973</v>
      </c>
      <c r="E113" s="123">
        <v>25</v>
      </c>
      <c r="F113" s="17">
        <f t="shared" si="0"/>
        <v>100</v>
      </c>
    </row>
    <row r="114" spans="3:7" hidden="1" outlineLevel="3" x14ac:dyDescent="0.25">
      <c r="C114" s="6">
        <v>10</v>
      </c>
      <c r="D114" s="10" t="s">
        <v>974</v>
      </c>
      <c r="E114" s="123">
        <v>0.75</v>
      </c>
      <c r="F114" s="17">
        <f t="shared" si="0"/>
        <v>7.5</v>
      </c>
    </row>
    <row r="115" spans="3:7" hidden="1" outlineLevel="3" x14ac:dyDescent="0.25">
      <c r="C115" s="6">
        <v>10</v>
      </c>
      <c r="D115" s="10" t="s">
        <v>975</v>
      </c>
      <c r="E115" s="123">
        <v>1</v>
      </c>
      <c r="F115" s="17">
        <f t="shared" si="0"/>
        <v>10</v>
      </c>
      <c r="G115" s="116"/>
    </row>
    <row r="116" spans="3:7" hidden="1" outlineLevel="3" x14ac:dyDescent="0.25">
      <c r="C116" s="6">
        <v>24</v>
      </c>
      <c r="D116" s="10" t="s">
        <v>976</v>
      </c>
      <c r="E116" s="123">
        <v>20</v>
      </c>
      <c r="F116" s="17">
        <f t="shared" si="0"/>
        <v>480</v>
      </c>
    </row>
    <row r="117" spans="3:7" hidden="1" outlineLevel="3" x14ac:dyDescent="0.25">
      <c r="C117" s="6">
        <v>10</v>
      </c>
      <c r="D117" s="10" t="s">
        <v>977</v>
      </c>
      <c r="E117" s="123">
        <v>3</v>
      </c>
      <c r="F117" s="17">
        <f t="shared" si="0"/>
        <v>30</v>
      </c>
      <c r="G117" s="116"/>
    </row>
    <row r="118" spans="3:7" hidden="1" outlineLevel="3" x14ac:dyDescent="0.25">
      <c r="C118" s="6">
        <v>10</v>
      </c>
      <c r="D118" s="10" t="s">
        <v>241</v>
      </c>
      <c r="E118" s="123">
        <v>0.2</v>
      </c>
      <c r="F118" s="17">
        <f t="shared" ref="F118:F155" si="1">$C118*$E118</f>
        <v>2</v>
      </c>
      <c r="G118" s="117"/>
    </row>
    <row r="119" spans="3:7" hidden="1" outlineLevel="3" x14ac:dyDescent="0.25">
      <c r="C119" s="6">
        <v>1</v>
      </c>
      <c r="D119" s="10" t="s">
        <v>242</v>
      </c>
      <c r="E119" s="123">
        <v>200</v>
      </c>
      <c r="F119" s="17">
        <f t="shared" si="1"/>
        <v>200</v>
      </c>
      <c r="G119" s="116"/>
    </row>
    <row r="120" spans="3:7" hidden="1" outlineLevel="3" x14ac:dyDescent="0.25">
      <c r="C120" s="6">
        <v>30</v>
      </c>
      <c r="D120" s="10" t="s">
        <v>806</v>
      </c>
      <c r="E120" s="123">
        <v>1</v>
      </c>
      <c r="F120" s="17">
        <f t="shared" si="1"/>
        <v>30</v>
      </c>
    </row>
    <row r="121" spans="3:7" hidden="1" outlineLevel="3" x14ac:dyDescent="0.25">
      <c r="C121" s="6">
        <v>1</v>
      </c>
      <c r="D121" s="10" t="s">
        <v>243</v>
      </c>
      <c r="E121" s="123">
        <v>25</v>
      </c>
      <c r="F121" s="17">
        <f t="shared" si="1"/>
        <v>25</v>
      </c>
      <c r="G121" s="116"/>
    </row>
    <row r="122" spans="3:7" hidden="1" outlineLevel="3" x14ac:dyDescent="0.25">
      <c r="C122" s="6">
        <v>20</v>
      </c>
      <c r="D122" s="10" t="s">
        <v>244</v>
      </c>
      <c r="E122" s="123">
        <v>0.5</v>
      </c>
      <c r="F122" s="17">
        <f t="shared" si="1"/>
        <v>10</v>
      </c>
    </row>
    <row r="123" spans="3:7" hidden="1" outlineLevel="3" x14ac:dyDescent="0.25">
      <c r="C123" s="6">
        <v>20</v>
      </c>
      <c r="D123" s="10" t="s">
        <v>245</v>
      </c>
      <c r="E123" s="123">
        <v>1</v>
      </c>
      <c r="F123" s="17">
        <f t="shared" si="1"/>
        <v>20</v>
      </c>
    </row>
    <row r="124" spans="3:7" hidden="1" outlineLevel="3" x14ac:dyDescent="0.25">
      <c r="C124" s="6">
        <v>10</v>
      </c>
      <c r="D124" s="10" t="s">
        <v>246</v>
      </c>
      <c r="E124" s="123">
        <v>1</v>
      </c>
      <c r="F124" s="17">
        <f t="shared" si="1"/>
        <v>10</v>
      </c>
    </row>
    <row r="125" spans="3:7" hidden="1" outlineLevel="3" x14ac:dyDescent="0.25">
      <c r="C125" s="6">
        <v>1</v>
      </c>
      <c r="D125" s="10" t="s">
        <v>807</v>
      </c>
      <c r="E125" s="123">
        <v>11</v>
      </c>
      <c r="F125" s="17">
        <f t="shared" si="1"/>
        <v>11</v>
      </c>
    </row>
    <row r="126" spans="3:7" hidden="1" outlineLevel="3" x14ac:dyDescent="0.25">
      <c r="C126" s="6">
        <v>10</v>
      </c>
      <c r="D126" s="10" t="s">
        <v>978</v>
      </c>
      <c r="E126" s="123">
        <v>0.7</v>
      </c>
      <c r="F126" s="17">
        <f t="shared" si="1"/>
        <v>7</v>
      </c>
      <c r="G126" s="116"/>
    </row>
    <row r="127" spans="3:7" hidden="1" outlineLevel="3" x14ac:dyDescent="0.25">
      <c r="C127" s="6">
        <v>2</v>
      </c>
      <c r="D127" s="10" t="s">
        <v>249</v>
      </c>
      <c r="E127" s="123">
        <v>1</v>
      </c>
      <c r="F127" s="17">
        <f t="shared" si="1"/>
        <v>2</v>
      </c>
    </row>
    <row r="128" spans="3:7" hidden="1" outlineLevel="3" x14ac:dyDescent="0.25">
      <c r="C128" s="6">
        <v>10</v>
      </c>
      <c r="D128" s="10" t="s">
        <v>136</v>
      </c>
      <c r="E128" s="123">
        <v>7</v>
      </c>
      <c r="F128" s="17">
        <f t="shared" si="1"/>
        <v>70</v>
      </c>
    </row>
    <row r="129" spans="3:7" hidden="1" outlineLevel="3" x14ac:dyDescent="0.25">
      <c r="C129" s="6">
        <v>2</v>
      </c>
      <c r="D129" s="10" t="s">
        <v>250</v>
      </c>
      <c r="E129" s="123">
        <v>6</v>
      </c>
      <c r="F129" s="17">
        <f t="shared" si="1"/>
        <v>12</v>
      </c>
    </row>
    <row r="130" spans="3:7" hidden="1" outlineLevel="3" x14ac:dyDescent="0.25">
      <c r="C130" s="6">
        <v>2</v>
      </c>
      <c r="D130" s="10" t="s">
        <v>979</v>
      </c>
      <c r="E130" s="123">
        <v>2</v>
      </c>
      <c r="F130" s="17">
        <f t="shared" si="1"/>
        <v>4</v>
      </c>
    </row>
    <row r="131" spans="3:7" hidden="1" outlineLevel="3" x14ac:dyDescent="0.25">
      <c r="C131" s="6">
        <v>15</v>
      </c>
      <c r="D131" s="10" t="s">
        <v>980</v>
      </c>
      <c r="E131" s="123">
        <v>4</v>
      </c>
      <c r="F131" s="17">
        <f t="shared" si="1"/>
        <v>60</v>
      </c>
    </row>
    <row r="132" spans="3:7" hidden="1" outlineLevel="3" x14ac:dyDescent="0.25">
      <c r="C132" s="6">
        <v>4</v>
      </c>
      <c r="D132" s="10" t="s">
        <v>981</v>
      </c>
      <c r="E132" s="123">
        <v>80</v>
      </c>
      <c r="F132" s="17">
        <f t="shared" si="1"/>
        <v>320</v>
      </c>
    </row>
    <row r="133" spans="3:7" hidden="1" outlineLevel="3" x14ac:dyDescent="0.25">
      <c r="C133" s="6">
        <v>10</v>
      </c>
      <c r="D133" s="10" t="s">
        <v>982</v>
      </c>
      <c r="E133" s="123">
        <v>30</v>
      </c>
      <c r="F133" s="17">
        <f t="shared" si="1"/>
        <v>300</v>
      </c>
    </row>
    <row r="134" spans="3:7" hidden="1" outlineLevel="3" x14ac:dyDescent="0.25">
      <c r="C134" s="6">
        <v>2</v>
      </c>
      <c r="D134" s="10" t="s">
        <v>251</v>
      </c>
      <c r="E134" s="123">
        <v>4</v>
      </c>
      <c r="F134" s="17">
        <f t="shared" si="1"/>
        <v>8</v>
      </c>
    </row>
    <row r="135" spans="3:7" hidden="1" outlineLevel="3" x14ac:dyDescent="0.25">
      <c r="C135" s="6">
        <v>20</v>
      </c>
      <c r="D135" s="10" t="s">
        <v>252</v>
      </c>
      <c r="E135" s="123">
        <v>1</v>
      </c>
      <c r="F135" s="17">
        <f t="shared" si="1"/>
        <v>20</v>
      </c>
      <c r="G135" s="116"/>
    </row>
    <row r="136" spans="3:7" hidden="1" outlineLevel="3" x14ac:dyDescent="0.25">
      <c r="C136" s="6">
        <v>20</v>
      </c>
      <c r="D136" s="10" t="s">
        <v>253</v>
      </c>
      <c r="E136" s="123">
        <v>1</v>
      </c>
      <c r="F136" s="17">
        <f t="shared" si="1"/>
        <v>20</v>
      </c>
      <c r="G136" s="116"/>
    </row>
    <row r="137" spans="3:7" hidden="1" outlineLevel="3" x14ac:dyDescent="0.25">
      <c r="C137" s="6">
        <v>20</v>
      </c>
      <c r="D137" s="10" t="s">
        <v>254</v>
      </c>
      <c r="E137" s="123">
        <v>1</v>
      </c>
      <c r="F137" s="17">
        <f t="shared" si="1"/>
        <v>20</v>
      </c>
      <c r="G137" s="116"/>
    </row>
    <row r="138" spans="3:7" hidden="1" outlineLevel="3" x14ac:dyDescent="0.25">
      <c r="C138" s="6">
        <v>20</v>
      </c>
      <c r="D138" s="10" t="s">
        <v>255</v>
      </c>
      <c r="E138" s="123">
        <v>1</v>
      </c>
      <c r="F138" s="17">
        <f t="shared" si="1"/>
        <v>20</v>
      </c>
      <c r="G138" s="116"/>
    </row>
    <row r="139" spans="3:7" hidden="1" outlineLevel="3" x14ac:dyDescent="0.25">
      <c r="C139" s="6">
        <v>20</v>
      </c>
      <c r="D139" s="10" t="s">
        <v>256</v>
      </c>
      <c r="E139" s="123">
        <v>1</v>
      </c>
      <c r="F139" s="17">
        <f t="shared" si="1"/>
        <v>20</v>
      </c>
      <c r="G139" s="116"/>
    </row>
    <row r="140" spans="3:7" hidden="1" outlineLevel="3" x14ac:dyDescent="0.25">
      <c r="C140" s="6">
        <v>30</v>
      </c>
      <c r="D140" s="10" t="s">
        <v>257</v>
      </c>
      <c r="E140" s="123">
        <v>1.5</v>
      </c>
      <c r="F140" s="17">
        <f t="shared" si="1"/>
        <v>45</v>
      </c>
      <c r="G140" s="117"/>
    </row>
    <row r="141" spans="3:7" hidden="1" outlineLevel="3" x14ac:dyDescent="0.25">
      <c r="C141" s="6">
        <v>30</v>
      </c>
      <c r="D141" s="10" t="s">
        <v>258</v>
      </c>
      <c r="E141" s="123">
        <v>0.7</v>
      </c>
      <c r="F141" s="17">
        <f t="shared" si="1"/>
        <v>21</v>
      </c>
    </row>
    <row r="142" spans="3:7" hidden="1" outlineLevel="3" x14ac:dyDescent="0.25">
      <c r="C142" s="6">
        <v>10</v>
      </c>
      <c r="D142" s="10" t="s">
        <v>259</v>
      </c>
      <c r="E142" s="123">
        <v>3</v>
      </c>
      <c r="F142" s="17">
        <f t="shared" si="1"/>
        <v>30</v>
      </c>
    </row>
    <row r="143" spans="3:7" hidden="1" outlineLevel="3" x14ac:dyDescent="0.25">
      <c r="C143" s="6">
        <v>10</v>
      </c>
      <c r="D143" s="10" t="s">
        <v>260</v>
      </c>
      <c r="E143" s="123">
        <v>4</v>
      </c>
      <c r="F143" s="17">
        <f t="shared" si="1"/>
        <v>40</v>
      </c>
    </row>
    <row r="144" spans="3:7" hidden="1" outlineLevel="3" x14ac:dyDescent="0.25">
      <c r="C144" s="6">
        <v>4</v>
      </c>
      <c r="D144" s="10" t="s">
        <v>261</v>
      </c>
      <c r="E144" s="123">
        <v>6</v>
      </c>
      <c r="F144" s="17">
        <f t="shared" si="1"/>
        <v>24</v>
      </c>
    </row>
    <row r="145" spans="3:6" ht="18" hidden="1" outlineLevel="3" x14ac:dyDescent="0.35">
      <c r="C145" s="53">
        <v>5</v>
      </c>
      <c r="D145" s="52" t="s">
        <v>743</v>
      </c>
      <c r="E145" s="123">
        <v>3.5</v>
      </c>
      <c r="F145" s="17">
        <f t="shared" si="1"/>
        <v>17.5</v>
      </c>
    </row>
    <row r="146" spans="3:6" hidden="1" outlineLevel="3" x14ac:dyDescent="0.25">
      <c r="C146" s="53">
        <v>5</v>
      </c>
      <c r="D146" s="52" t="s">
        <v>262</v>
      </c>
      <c r="E146" s="123">
        <v>1.5</v>
      </c>
      <c r="F146" s="17">
        <f t="shared" si="1"/>
        <v>7.5</v>
      </c>
    </row>
    <row r="147" spans="3:6" hidden="1" outlineLevel="3" x14ac:dyDescent="0.25">
      <c r="C147" s="53">
        <v>5</v>
      </c>
      <c r="D147" s="52" t="s">
        <v>263</v>
      </c>
      <c r="E147" s="123">
        <v>1.5</v>
      </c>
      <c r="F147" s="17">
        <f t="shared" si="1"/>
        <v>7.5</v>
      </c>
    </row>
    <row r="148" spans="3:6" hidden="1" outlineLevel="3" x14ac:dyDescent="0.25">
      <c r="C148" s="53">
        <v>4</v>
      </c>
      <c r="D148" s="52" t="s">
        <v>983</v>
      </c>
      <c r="E148" s="123">
        <v>7</v>
      </c>
      <c r="F148" s="17">
        <f t="shared" si="1"/>
        <v>28</v>
      </c>
    </row>
    <row r="149" spans="3:6" hidden="1" outlineLevel="3" x14ac:dyDescent="0.25">
      <c r="C149" s="53">
        <v>2</v>
      </c>
      <c r="D149" s="52" t="s">
        <v>265</v>
      </c>
      <c r="E149" s="123">
        <v>8</v>
      </c>
      <c r="F149" s="17">
        <f t="shared" si="1"/>
        <v>16</v>
      </c>
    </row>
    <row r="150" spans="3:6" hidden="1" outlineLevel="3" x14ac:dyDescent="0.25">
      <c r="C150" s="53">
        <v>2</v>
      </c>
      <c r="D150" s="52" t="s">
        <v>266</v>
      </c>
      <c r="E150" s="123">
        <v>8</v>
      </c>
      <c r="F150" s="17">
        <f t="shared" si="1"/>
        <v>16</v>
      </c>
    </row>
    <row r="151" spans="3:6" hidden="1" outlineLevel="3" x14ac:dyDescent="0.25">
      <c r="C151" s="53">
        <v>20</v>
      </c>
      <c r="D151" s="52" t="s">
        <v>267</v>
      </c>
      <c r="E151" s="123">
        <v>0.5</v>
      </c>
      <c r="F151" s="17">
        <f t="shared" si="1"/>
        <v>10</v>
      </c>
    </row>
    <row r="152" spans="3:6" hidden="1" outlineLevel="3" x14ac:dyDescent="0.25">
      <c r="C152" s="53">
        <v>20</v>
      </c>
      <c r="D152" s="52" t="s">
        <v>984</v>
      </c>
      <c r="E152" s="123">
        <v>0.5</v>
      </c>
      <c r="F152" s="17">
        <f t="shared" si="1"/>
        <v>10</v>
      </c>
    </row>
    <row r="153" spans="3:6" hidden="1" outlineLevel="3" x14ac:dyDescent="0.25">
      <c r="C153" s="53">
        <v>2</v>
      </c>
      <c r="D153" s="52" t="s">
        <v>985</v>
      </c>
      <c r="E153" s="123">
        <v>12</v>
      </c>
      <c r="F153" s="17">
        <f t="shared" si="1"/>
        <v>24</v>
      </c>
    </row>
    <row r="154" spans="3:6" hidden="1" outlineLevel="3" x14ac:dyDescent="0.25">
      <c r="C154" s="53">
        <v>2</v>
      </c>
      <c r="D154" s="52" t="s">
        <v>986</v>
      </c>
      <c r="E154" s="123">
        <v>12</v>
      </c>
      <c r="F154" s="17">
        <f t="shared" si="1"/>
        <v>24</v>
      </c>
    </row>
    <row r="155" spans="3:6" hidden="1" outlineLevel="3" x14ac:dyDescent="0.25">
      <c r="C155" s="53">
        <v>0</v>
      </c>
      <c r="D155" s="52" t="s">
        <v>589</v>
      </c>
      <c r="E155" s="17">
        <v>0</v>
      </c>
      <c r="F155" s="17">
        <f t="shared" si="1"/>
        <v>0</v>
      </c>
    </row>
    <row r="156" spans="3:6" hidden="1" outlineLevel="2" collapsed="1" x14ac:dyDescent="0.25">
      <c r="C156" s="4"/>
      <c r="D156" s="4"/>
      <c r="E156" s="14"/>
      <c r="F156" s="13">
        <f>SUM(F33:F155)*H11</f>
        <v>26656.270000000004</v>
      </c>
    </row>
    <row r="157" spans="3:6" hidden="1" outlineLevel="2" x14ac:dyDescent="0.25"/>
    <row r="158" spans="3:6" hidden="1" outlineLevel="2" x14ac:dyDescent="0.25">
      <c r="C158" s="145" t="s">
        <v>268</v>
      </c>
      <c r="D158" s="145"/>
      <c r="E158" s="145"/>
      <c r="F158" s="4"/>
    </row>
    <row r="159" spans="3:6" hidden="1" outlineLevel="3" x14ac:dyDescent="0.25">
      <c r="C159" s="8" t="s">
        <v>9</v>
      </c>
      <c r="D159" s="8" t="s">
        <v>10</v>
      </c>
      <c r="E159" s="8" t="s">
        <v>11</v>
      </c>
      <c r="F159" s="8" t="s">
        <v>12</v>
      </c>
    </row>
    <row r="160" spans="3:6" hidden="1" outlineLevel="3" x14ac:dyDescent="0.25">
      <c r="C160" s="9">
        <v>5</v>
      </c>
      <c r="D160" s="4" t="s">
        <v>269</v>
      </c>
      <c r="E160" s="123">
        <v>10</v>
      </c>
      <c r="F160" s="17">
        <f>$C160*$E160</f>
        <v>50</v>
      </c>
    </row>
    <row r="161" spans="3:6" hidden="1" outlineLevel="3" x14ac:dyDescent="0.25">
      <c r="C161" s="9">
        <v>2</v>
      </c>
      <c r="D161" s="4" t="s">
        <v>270</v>
      </c>
      <c r="E161" s="123">
        <v>200</v>
      </c>
      <c r="F161" s="17">
        <f t="shared" ref="F161:F171" si="2">$C161*$E161</f>
        <v>400</v>
      </c>
    </row>
    <row r="162" spans="3:6" hidden="1" outlineLevel="3" x14ac:dyDescent="0.25">
      <c r="C162" s="9">
        <v>1</v>
      </c>
      <c r="D162" s="10" t="s">
        <v>271</v>
      </c>
      <c r="E162" s="123">
        <v>40</v>
      </c>
      <c r="F162" s="17">
        <f t="shared" si="2"/>
        <v>40</v>
      </c>
    </row>
    <row r="163" spans="3:6" hidden="1" outlineLevel="3" x14ac:dyDescent="0.25">
      <c r="C163" s="9">
        <v>2</v>
      </c>
      <c r="D163" s="10" t="s">
        <v>272</v>
      </c>
      <c r="E163" s="123">
        <v>15</v>
      </c>
      <c r="F163" s="17">
        <f t="shared" si="2"/>
        <v>30</v>
      </c>
    </row>
    <row r="164" spans="3:6" hidden="1" outlineLevel="3" x14ac:dyDescent="0.25">
      <c r="C164" s="9">
        <v>1</v>
      </c>
      <c r="D164" s="10" t="s">
        <v>273</v>
      </c>
      <c r="E164" s="123">
        <v>100</v>
      </c>
      <c r="F164" s="17">
        <f t="shared" si="2"/>
        <v>100</v>
      </c>
    </row>
    <row r="165" spans="3:6" hidden="1" outlineLevel="3" x14ac:dyDescent="0.25">
      <c r="C165" s="9">
        <v>20</v>
      </c>
      <c r="D165" s="10" t="s">
        <v>274</v>
      </c>
      <c r="E165" s="123">
        <v>2</v>
      </c>
      <c r="F165" s="17">
        <f t="shared" si="2"/>
        <v>40</v>
      </c>
    </row>
    <row r="166" spans="3:6" hidden="1" outlineLevel="3" x14ac:dyDescent="0.25">
      <c r="C166" s="9">
        <v>3</v>
      </c>
      <c r="D166" s="10" t="s">
        <v>275</v>
      </c>
      <c r="E166" s="123">
        <v>5</v>
      </c>
      <c r="F166" s="17">
        <f t="shared" si="2"/>
        <v>15</v>
      </c>
    </row>
    <row r="167" spans="3:6" hidden="1" outlineLevel="3" x14ac:dyDescent="0.25">
      <c r="C167" s="9">
        <v>1</v>
      </c>
      <c r="D167" s="10" t="s">
        <v>994</v>
      </c>
      <c r="E167" s="123">
        <v>3</v>
      </c>
      <c r="F167" s="17">
        <f t="shared" si="2"/>
        <v>3</v>
      </c>
    </row>
    <row r="168" spans="3:6" hidden="1" outlineLevel="3" x14ac:dyDescent="0.25">
      <c r="C168" s="9">
        <v>2</v>
      </c>
      <c r="D168" s="10" t="s">
        <v>995</v>
      </c>
      <c r="E168" s="123">
        <v>14</v>
      </c>
      <c r="F168" s="17">
        <f t="shared" si="2"/>
        <v>28</v>
      </c>
    </row>
    <row r="169" spans="3:6" hidden="1" outlineLevel="3" x14ac:dyDescent="0.25">
      <c r="C169" s="9">
        <v>2</v>
      </c>
      <c r="D169" s="10" t="s">
        <v>996</v>
      </c>
      <c r="E169" s="123">
        <v>150</v>
      </c>
      <c r="F169" s="17">
        <f t="shared" si="2"/>
        <v>300</v>
      </c>
    </row>
    <row r="170" spans="3:6" hidden="1" outlineLevel="3" x14ac:dyDescent="0.25">
      <c r="C170" s="9">
        <v>10</v>
      </c>
      <c r="D170" s="10" t="s">
        <v>997</v>
      </c>
      <c r="E170" s="123">
        <v>10</v>
      </c>
      <c r="F170" s="17">
        <f t="shared" si="2"/>
        <v>100</v>
      </c>
    </row>
    <row r="171" spans="3:6" hidden="1" outlineLevel="3" x14ac:dyDescent="0.25">
      <c r="C171" s="9">
        <v>0</v>
      </c>
      <c r="D171" s="10" t="s">
        <v>589</v>
      </c>
      <c r="E171" s="17">
        <v>0</v>
      </c>
      <c r="F171" s="17">
        <f t="shared" si="2"/>
        <v>0</v>
      </c>
    </row>
    <row r="172" spans="3:6" hidden="1" outlineLevel="2" collapsed="1" x14ac:dyDescent="0.25">
      <c r="C172" s="9"/>
      <c r="D172" s="10"/>
      <c r="E172" s="14"/>
      <c r="F172" s="13">
        <f>SUM(F160:F171)*H11</f>
        <v>1106</v>
      </c>
    </row>
    <row r="173" spans="3:6" hidden="1" outlineLevel="2" x14ac:dyDescent="0.25"/>
    <row r="174" spans="3:6" hidden="1" outlineLevel="2" x14ac:dyDescent="0.25">
      <c r="C174" s="145" t="s">
        <v>276</v>
      </c>
      <c r="D174" s="146"/>
      <c r="E174" s="146"/>
      <c r="F174" s="4"/>
    </row>
    <row r="175" spans="3:6" hidden="1" outlineLevel="3" x14ac:dyDescent="0.25">
      <c r="C175" s="8" t="s">
        <v>9</v>
      </c>
      <c r="D175" s="8" t="s">
        <v>10</v>
      </c>
      <c r="E175" s="8" t="s">
        <v>11</v>
      </c>
      <c r="F175" s="8" t="s">
        <v>12</v>
      </c>
    </row>
    <row r="176" spans="3:6" hidden="1" outlineLevel="3" x14ac:dyDescent="0.25">
      <c r="C176" s="9">
        <v>2</v>
      </c>
      <c r="D176" s="4" t="s">
        <v>808</v>
      </c>
      <c r="E176" s="123">
        <v>300</v>
      </c>
      <c r="F176" s="17">
        <f>$C176*$E176</f>
        <v>600</v>
      </c>
    </row>
    <row r="177" spans="3:6" ht="17.25" hidden="1" outlineLevel="3" x14ac:dyDescent="0.25">
      <c r="C177" s="9">
        <v>2</v>
      </c>
      <c r="D177" s="4" t="s">
        <v>785</v>
      </c>
      <c r="E177" s="123">
        <v>6000</v>
      </c>
      <c r="F177" s="17">
        <f>$C177*$E177</f>
        <v>12000</v>
      </c>
    </row>
    <row r="178" spans="3:6" hidden="1" outlineLevel="3" x14ac:dyDescent="0.25">
      <c r="C178" s="9">
        <v>4</v>
      </c>
      <c r="D178" s="10" t="s">
        <v>278</v>
      </c>
      <c r="E178" s="123">
        <v>190</v>
      </c>
      <c r="F178" s="17">
        <f>$C178*$E178</f>
        <v>760</v>
      </c>
    </row>
    <row r="179" spans="3:6" hidden="1" outlineLevel="3" x14ac:dyDescent="0.25">
      <c r="C179" s="9">
        <v>2</v>
      </c>
      <c r="D179" s="10" t="s">
        <v>869</v>
      </c>
      <c r="E179" s="123">
        <v>500</v>
      </c>
      <c r="F179" s="17">
        <f>$C179*$E179</f>
        <v>1000</v>
      </c>
    </row>
    <row r="180" spans="3:6" hidden="1" outlineLevel="3" x14ac:dyDescent="0.25">
      <c r="C180" s="9">
        <v>0</v>
      </c>
      <c r="D180" s="10" t="s">
        <v>589</v>
      </c>
      <c r="E180" s="17">
        <v>0</v>
      </c>
      <c r="F180" s="17">
        <f>$C180*$E180</f>
        <v>0</v>
      </c>
    </row>
    <row r="181" spans="3:6" hidden="1" outlineLevel="2" collapsed="1" x14ac:dyDescent="0.25">
      <c r="C181" s="9"/>
      <c r="D181" s="10"/>
      <c r="E181" s="14"/>
      <c r="F181" s="13">
        <f>SUM(F176:F180)*H11</f>
        <v>14360</v>
      </c>
    </row>
    <row r="182" spans="3:6" hidden="1" outlineLevel="2" x14ac:dyDescent="0.25">
      <c r="F182" s="54"/>
    </row>
    <row r="183" spans="3:6" hidden="1" outlineLevel="2" x14ac:dyDescent="0.25">
      <c r="C183" s="145" t="s">
        <v>53</v>
      </c>
      <c r="D183" s="146"/>
      <c r="E183" s="146"/>
      <c r="F183" s="4"/>
    </row>
    <row r="184" spans="3:6" hidden="1" outlineLevel="3" x14ac:dyDescent="0.25">
      <c r="C184" s="8" t="s">
        <v>9</v>
      </c>
      <c r="D184" s="8" t="s">
        <v>10</v>
      </c>
      <c r="E184" s="8" t="s">
        <v>11</v>
      </c>
      <c r="F184" s="8" t="s">
        <v>12</v>
      </c>
    </row>
    <row r="185" spans="3:6" hidden="1" outlineLevel="3" x14ac:dyDescent="0.25">
      <c r="C185" s="9">
        <v>4</v>
      </c>
      <c r="D185" s="4" t="s">
        <v>912</v>
      </c>
      <c r="E185" s="123">
        <v>1300</v>
      </c>
      <c r="F185" s="17">
        <f t="shared" ref="F185:F191" si="3">$C185*$E185</f>
        <v>5200</v>
      </c>
    </row>
    <row r="186" spans="3:6" hidden="1" outlineLevel="3" x14ac:dyDescent="0.25">
      <c r="C186" s="9">
        <v>1</v>
      </c>
      <c r="D186" s="4" t="s">
        <v>192</v>
      </c>
      <c r="E186" s="123">
        <v>30</v>
      </c>
      <c r="F186" s="17">
        <f t="shared" si="3"/>
        <v>30</v>
      </c>
    </row>
    <row r="187" spans="3:6" hidden="1" outlineLevel="3" x14ac:dyDescent="0.25">
      <c r="C187" s="9">
        <v>1</v>
      </c>
      <c r="D187" s="10" t="s">
        <v>88</v>
      </c>
      <c r="E187" s="123">
        <v>150</v>
      </c>
      <c r="F187" s="17">
        <f t="shared" si="3"/>
        <v>150</v>
      </c>
    </row>
    <row r="188" spans="3:6" hidden="1" outlineLevel="3" x14ac:dyDescent="0.25">
      <c r="C188" s="9">
        <v>1</v>
      </c>
      <c r="D188" s="10" t="s">
        <v>86</v>
      </c>
      <c r="E188" s="123">
        <v>50</v>
      </c>
      <c r="F188" s="17">
        <f t="shared" si="3"/>
        <v>50</v>
      </c>
    </row>
    <row r="189" spans="3:6" hidden="1" outlineLevel="3" x14ac:dyDescent="0.25">
      <c r="C189" s="9">
        <v>3</v>
      </c>
      <c r="D189" s="10" t="s">
        <v>913</v>
      </c>
      <c r="E189" s="123">
        <v>200</v>
      </c>
      <c r="F189" s="17">
        <f t="shared" si="3"/>
        <v>600</v>
      </c>
    </row>
    <row r="190" spans="3:6" hidden="1" outlineLevel="3" x14ac:dyDescent="0.25">
      <c r="C190" s="9">
        <v>1</v>
      </c>
      <c r="D190" s="10" t="s">
        <v>85</v>
      </c>
      <c r="E190" s="123">
        <v>150</v>
      </c>
      <c r="F190" s="17">
        <f t="shared" si="3"/>
        <v>150</v>
      </c>
    </row>
    <row r="191" spans="3:6" hidden="1" outlineLevel="3" x14ac:dyDescent="0.25">
      <c r="C191" s="9">
        <v>0</v>
      </c>
      <c r="D191" s="10" t="s">
        <v>589</v>
      </c>
      <c r="E191" s="17">
        <v>0</v>
      </c>
      <c r="F191" s="17">
        <f t="shared" si="3"/>
        <v>0</v>
      </c>
    </row>
    <row r="192" spans="3:6" hidden="1" outlineLevel="2" collapsed="1" x14ac:dyDescent="0.25">
      <c r="C192" s="4"/>
      <c r="D192" s="4"/>
      <c r="E192" s="14"/>
      <c r="F192" s="13">
        <f>SUM(F185:F191)*H11</f>
        <v>6180</v>
      </c>
    </row>
    <row r="193" spans="3:7" hidden="1" outlineLevel="2" x14ac:dyDescent="0.25"/>
    <row r="194" spans="3:7" hidden="1" outlineLevel="2" x14ac:dyDescent="0.25">
      <c r="C194" s="145" t="s">
        <v>55</v>
      </c>
      <c r="D194" s="146"/>
      <c r="E194" s="146"/>
      <c r="F194" s="4"/>
    </row>
    <row r="195" spans="3:7" hidden="1" outlineLevel="3" x14ac:dyDescent="0.25">
      <c r="C195" s="8" t="s">
        <v>9</v>
      </c>
      <c r="D195" s="8" t="s">
        <v>10</v>
      </c>
      <c r="E195" s="8" t="s">
        <v>11</v>
      </c>
      <c r="F195" s="8" t="s">
        <v>12</v>
      </c>
    </row>
    <row r="196" spans="3:7" hidden="1" outlineLevel="3" x14ac:dyDescent="0.25">
      <c r="C196" s="9">
        <v>2</v>
      </c>
      <c r="D196" s="4" t="s">
        <v>280</v>
      </c>
      <c r="E196" s="123">
        <v>150</v>
      </c>
      <c r="F196" s="17">
        <f>$C196*$E196</f>
        <v>300</v>
      </c>
    </row>
    <row r="197" spans="3:7" hidden="1" outlineLevel="3" x14ac:dyDescent="0.25">
      <c r="C197" s="9">
        <v>2</v>
      </c>
      <c r="D197" s="4" t="s">
        <v>822</v>
      </c>
      <c r="E197" s="123">
        <v>50</v>
      </c>
      <c r="F197" s="17">
        <f t="shared" ref="F197:F210" si="4">$C197*$E197</f>
        <v>100</v>
      </c>
      <c r="G197" s="116"/>
    </row>
    <row r="198" spans="3:7" hidden="1" outlineLevel="3" x14ac:dyDescent="0.25">
      <c r="C198" s="6">
        <v>1</v>
      </c>
      <c r="D198" s="10" t="s">
        <v>281</v>
      </c>
      <c r="E198" s="123">
        <v>100</v>
      </c>
      <c r="F198" s="17">
        <f t="shared" si="4"/>
        <v>100</v>
      </c>
    </row>
    <row r="199" spans="3:7" hidden="1" outlineLevel="3" x14ac:dyDescent="0.25">
      <c r="C199" s="6">
        <v>1</v>
      </c>
      <c r="D199" s="10" t="s">
        <v>914</v>
      </c>
      <c r="E199" s="127">
        <v>20</v>
      </c>
      <c r="F199" s="17">
        <f t="shared" si="4"/>
        <v>20</v>
      </c>
    </row>
    <row r="200" spans="3:7" hidden="1" outlineLevel="3" x14ac:dyDescent="0.25">
      <c r="C200" s="9">
        <v>4</v>
      </c>
      <c r="D200" s="10" t="s">
        <v>282</v>
      </c>
      <c r="E200" s="123">
        <v>200</v>
      </c>
      <c r="F200" s="17">
        <f t="shared" si="4"/>
        <v>800</v>
      </c>
    </row>
    <row r="201" spans="3:7" hidden="1" outlineLevel="3" x14ac:dyDescent="0.25">
      <c r="C201" s="9">
        <v>4</v>
      </c>
      <c r="D201" s="10" t="s">
        <v>915</v>
      </c>
      <c r="E201" s="123">
        <v>40</v>
      </c>
      <c r="F201" s="17">
        <f t="shared" si="4"/>
        <v>160</v>
      </c>
      <c r="G201" s="116"/>
    </row>
    <row r="202" spans="3:7" hidden="1" outlineLevel="3" x14ac:dyDescent="0.25">
      <c r="C202" s="9">
        <v>2</v>
      </c>
      <c r="D202" s="10" t="s">
        <v>916</v>
      </c>
      <c r="E202" s="123">
        <v>40</v>
      </c>
      <c r="F202" s="17">
        <f t="shared" si="4"/>
        <v>80</v>
      </c>
    </row>
    <row r="203" spans="3:7" hidden="1" outlineLevel="3" x14ac:dyDescent="0.25">
      <c r="C203" s="16">
        <v>2</v>
      </c>
      <c r="D203" s="10" t="s">
        <v>284</v>
      </c>
      <c r="E203" s="123">
        <v>15</v>
      </c>
      <c r="F203" s="17">
        <f t="shared" si="4"/>
        <v>30</v>
      </c>
    </row>
    <row r="204" spans="3:7" hidden="1" outlineLevel="3" x14ac:dyDescent="0.25">
      <c r="C204" s="16">
        <v>2</v>
      </c>
      <c r="D204" s="10" t="s">
        <v>917</v>
      </c>
      <c r="E204" s="123">
        <v>340</v>
      </c>
      <c r="F204" s="17">
        <f t="shared" si="4"/>
        <v>680</v>
      </c>
    </row>
    <row r="205" spans="3:7" hidden="1" outlineLevel="3" x14ac:dyDescent="0.25">
      <c r="C205" s="16">
        <v>2</v>
      </c>
      <c r="D205" s="10" t="s">
        <v>918</v>
      </c>
      <c r="E205" s="123">
        <v>20</v>
      </c>
      <c r="F205" s="17">
        <f t="shared" si="4"/>
        <v>40</v>
      </c>
    </row>
    <row r="206" spans="3:7" hidden="1" outlineLevel="3" x14ac:dyDescent="0.25">
      <c r="C206" s="16">
        <v>2</v>
      </c>
      <c r="D206" s="10" t="s">
        <v>285</v>
      </c>
      <c r="E206" s="123">
        <v>450</v>
      </c>
      <c r="F206" s="17">
        <f t="shared" si="4"/>
        <v>900</v>
      </c>
    </row>
    <row r="207" spans="3:7" hidden="1" outlineLevel="3" x14ac:dyDescent="0.25">
      <c r="C207" s="16">
        <v>1</v>
      </c>
      <c r="D207" s="10" t="s">
        <v>919</v>
      </c>
      <c r="E207" s="123">
        <v>6000</v>
      </c>
      <c r="F207" s="17">
        <f t="shared" si="4"/>
        <v>6000</v>
      </c>
    </row>
    <row r="208" spans="3:7" hidden="1" outlineLevel="3" x14ac:dyDescent="0.25">
      <c r="C208" s="16">
        <v>1</v>
      </c>
      <c r="D208" s="10" t="s">
        <v>824</v>
      </c>
      <c r="E208" s="123">
        <v>90</v>
      </c>
      <c r="F208" s="17">
        <f t="shared" si="4"/>
        <v>90</v>
      </c>
    </row>
    <row r="209" spans="3:10" hidden="1" outlineLevel="3" x14ac:dyDescent="0.25">
      <c r="C209" s="16">
        <v>1</v>
      </c>
      <c r="D209" s="10" t="s">
        <v>920</v>
      </c>
      <c r="E209" s="123">
        <v>120</v>
      </c>
      <c r="F209" s="17">
        <f t="shared" si="4"/>
        <v>120</v>
      </c>
    </row>
    <row r="210" spans="3:10" hidden="1" outlineLevel="3" x14ac:dyDescent="0.25">
      <c r="C210" s="16">
        <v>0</v>
      </c>
      <c r="D210" s="10" t="s">
        <v>589</v>
      </c>
      <c r="E210" s="17">
        <v>0</v>
      </c>
      <c r="F210" s="17">
        <f t="shared" si="4"/>
        <v>0</v>
      </c>
    </row>
    <row r="211" spans="3:10" hidden="1" outlineLevel="2" collapsed="1" x14ac:dyDescent="0.25">
      <c r="C211" s="4"/>
      <c r="D211" s="4"/>
      <c r="E211" s="14"/>
      <c r="F211" s="13">
        <f>SUM(F196:F210)*H11</f>
        <v>9420</v>
      </c>
    </row>
    <row r="212" spans="3:10" hidden="1" outlineLevel="2" x14ac:dyDescent="0.25"/>
    <row r="213" spans="3:10" hidden="1" outlineLevel="2" x14ac:dyDescent="0.25">
      <c r="C213" s="145" t="s">
        <v>287</v>
      </c>
      <c r="D213" s="146"/>
      <c r="E213" s="146"/>
      <c r="F213" s="4"/>
    </row>
    <row r="214" spans="3:10" hidden="1" outlineLevel="3" x14ac:dyDescent="0.25">
      <c r="C214" s="8" t="s">
        <v>9</v>
      </c>
      <c r="D214" s="8" t="s">
        <v>10</v>
      </c>
      <c r="E214" s="8" t="s">
        <v>11</v>
      </c>
      <c r="F214" s="8" t="s">
        <v>12</v>
      </c>
    </row>
    <row r="215" spans="3:10" hidden="1" outlineLevel="3" x14ac:dyDescent="0.25">
      <c r="C215" s="9">
        <v>1</v>
      </c>
      <c r="D215" s="4" t="s">
        <v>288</v>
      </c>
      <c r="E215" s="123">
        <v>20</v>
      </c>
      <c r="F215" s="17">
        <f>$C215*$E215</f>
        <v>20</v>
      </c>
      <c r="G215" s="116"/>
    </row>
    <row r="216" spans="3:10" hidden="1" outlineLevel="3" x14ac:dyDescent="0.25">
      <c r="C216" s="9">
        <v>5</v>
      </c>
      <c r="D216" s="4" t="s">
        <v>289</v>
      </c>
      <c r="E216" s="123">
        <v>15</v>
      </c>
      <c r="F216" s="17">
        <f t="shared" ref="F216:F226" si="5">$C216*$E216</f>
        <v>75</v>
      </c>
    </row>
    <row r="217" spans="3:10" hidden="1" outlineLevel="3" x14ac:dyDescent="0.25">
      <c r="C217" s="9">
        <v>1</v>
      </c>
      <c r="D217" s="10" t="s">
        <v>290</v>
      </c>
      <c r="E217" s="123">
        <v>35</v>
      </c>
      <c r="F217" s="17">
        <f t="shared" si="5"/>
        <v>35</v>
      </c>
    </row>
    <row r="218" spans="3:10" hidden="1" outlineLevel="3" x14ac:dyDescent="0.25">
      <c r="C218" s="9">
        <v>10</v>
      </c>
      <c r="D218" s="10" t="s">
        <v>291</v>
      </c>
      <c r="E218" s="123">
        <v>12</v>
      </c>
      <c r="F218" s="17">
        <f t="shared" si="5"/>
        <v>120</v>
      </c>
      <c r="J218" s="128"/>
    </row>
    <row r="219" spans="3:10" hidden="1" outlineLevel="3" x14ac:dyDescent="0.25">
      <c r="C219" s="9">
        <v>1</v>
      </c>
      <c r="D219" s="10" t="s">
        <v>292</v>
      </c>
      <c r="E219" s="123">
        <v>20</v>
      </c>
      <c r="F219" s="17">
        <f t="shared" si="5"/>
        <v>20</v>
      </c>
    </row>
    <row r="220" spans="3:10" hidden="1" outlineLevel="3" x14ac:dyDescent="0.25">
      <c r="C220" s="9">
        <v>1</v>
      </c>
      <c r="D220" s="10" t="s">
        <v>99</v>
      </c>
      <c r="E220" s="123">
        <v>50</v>
      </c>
      <c r="F220" s="17">
        <f t="shared" si="5"/>
        <v>50</v>
      </c>
    </row>
    <row r="221" spans="3:10" hidden="1" outlineLevel="3" x14ac:dyDescent="0.25">
      <c r="C221" s="9">
        <v>1</v>
      </c>
      <c r="D221" s="10" t="s">
        <v>814</v>
      </c>
      <c r="E221" s="123">
        <v>1200</v>
      </c>
      <c r="F221" s="17">
        <f t="shared" si="5"/>
        <v>1200</v>
      </c>
      <c r="G221" s="116"/>
    </row>
    <row r="222" spans="3:10" hidden="1" outlineLevel="3" x14ac:dyDescent="0.25">
      <c r="C222" s="9">
        <v>4</v>
      </c>
      <c r="D222" s="4" t="s">
        <v>293</v>
      </c>
      <c r="E222" s="123">
        <v>25</v>
      </c>
      <c r="F222" s="17">
        <f t="shared" si="5"/>
        <v>100</v>
      </c>
    </row>
    <row r="223" spans="3:10" hidden="1" outlineLevel="3" x14ac:dyDescent="0.25">
      <c r="C223" s="16">
        <v>1</v>
      </c>
      <c r="D223" s="10" t="s">
        <v>813</v>
      </c>
      <c r="E223" s="123">
        <v>30</v>
      </c>
      <c r="F223" s="17">
        <f t="shared" si="5"/>
        <v>30</v>
      </c>
    </row>
    <row r="224" spans="3:10" hidden="1" outlineLevel="3" x14ac:dyDescent="0.25">
      <c r="C224" s="16">
        <v>1</v>
      </c>
      <c r="D224" s="10" t="s">
        <v>870</v>
      </c>
      <c r="E224" s="123">
        <v>65</v>
      </c>
      <c r="F224" s="17">
        <f t="shared" si="5"/>
        <v>65</v>
      </c>
    </row>
    <row r="225" spans="3:6" hidden="1" outlineLevel="3" x14ac:dyDescent="0.25">
      <c r="C225" s="16">
        <v>1</v>
      </c>
      <c r="D225" s="10" t="s">
        <v>797</v>
      </c>
      <c r="E225" s="123">
        <v>100</v>
      </c>
      <c r="F225" s="17">
        <f t="shared" si="5"/>
        <v>100</v>
      </c>
    </row>
    <row r="226" spans="3:6" hidden="1" outlineLevel="3" x14ac:dyDescent="0.25">
      <c r="C226" s="16">
        <v>0</v>
      </c>
      <c r="D226" s="10" t="s">
        <v>589</v>
      </c>
      <c r="E226" s="17">
        <v>0</v>
      </c>
      <c r="F226" s="17">
        <f t="shared" si="5"/>
        <v>0</v>
      </c>
    </row>
    <row r="227" spans="3:6" hidden="1" outlineLevel="2" collapsed="1" x14ac:dyDescent="0.25">
      <c r="C227" s="16"/>
      <c r="D227" s="4"/>
      <c r="E227" s="14"/>
      <c r="F227" s="13">
        <f>SUM(F215:F226)*H11</f>
        <v>1815</v>
      </c>
    </row>
    <row r="228" spans="3:6" hidden="1" outlineLevel="2" x14ac:dyDescent="0.25"/>
    <row r="229" spans="3:6" hidden="1" outlineLevel="2" x14ac:dyDescent="0.25">
      <c r="C229" s="145" t="s">
        <v>52</v>
      </c>
      <c r="D229" s="146"/>
      <c r="E229" s="146"/>
      <c r="F229" s="4"/>
    </row>
    <row r="230" spans="3:6" hidden="1" outlineLevel="3" x14ac:dyDescent="0.25">
      <c r="C230" s="8" t="s">
        <v>9</v>
      </c>
      <c r="D230" s="8" t="s">
        <v>10</v>
      </c>
      <c r="E230" s="8" t="s">
        <v>11</v>
      </c>
      <c r="F230" s="8" t="s">
        <v>12</v>
      </c>
    </row>
    <row r="231" spans="3:6" hidden="1" outlineLevel="3" x14ac:dyDescent="0.25">
      <c r="C231" s="9">
        <v>50</v>
      </c>
      <c r="D231" s="4" t="s">
        <v>871</v>
      </c>
      <c r="E231" s="123">
        <v>0.3</v>
      </c>
      <c r="F231" s="17">
        <f>$C231*$E231</f>
        <v>15</v>
      </c>
    </row>
    <row r="232" spans="3:6" hidden="1" outlineLevel="3" x14ac:dyDescent="0.25">
      <c r="C232" s="9">
        <v>10</v>
      </c>
      <c r="D232" s="4" t="s">
        <v>294</v>
      </c>
      <c r="E232" s="123">
        <v>0.7</v>
      </c>
      <c r="F232" s="17">
        <f t="shared" ref="F232:F237" si="6">$C232*$E232</f>
        <v>7</v>
      </c>
    </row>
    <row r="233" spans="3:6" hidden="1" outlineLevel="3" x14ac:dyDescent="0.25">
      <c r="C233" s="9">
        <v>20</v>
      </c>
      <c r="D233" s="10" t="s">
        <v>295</v>
      </c>
      <c r="E233" s="123">
        <v>0.4</v>
      </c>
      <c r="F233" s="17">
        <f t="shared" si="6"/>
        <v>8</v>
      </c>
    </row>
    <row r="234" spans="3:6" hidden="1" outlineLevel="3" x14ac:dyDescent="0.25">
      <c r="C234" s="9">
        <v>2</v>
      </c>
      <c r="D234" s="10" t="s">
        <v>518</v>
      </c>
      <c r="E234" s="123">
        <v>4</v>
      </c>
      <c r="F234" s="17">
        <f t="shared" si="6"/>
        <v>8</v>
      </c>
    </row>
    <row r="235" spans="3:6" hidden="1" outlineLevel="3" x14ac:dyDescent="0.25">
      <c r="C235" s="9">
        <v>30</v>
      </c>
      <c r="D235" s="10" t="s">
        <v>817</v>
      </c>
      <c r="E235" s="123">
        <v>3.2</v>
      </c>
      <c r="F235" s="17">
        <f t="shared" si="6"/>
        <v>96</v>
      </c>
    </row>
    <row r="236" spans="3:6" hidden="1" outlineLevel="3" x14ac:dyDescent="0.25">
      <c r="C236" s="9">
        <v>30</v>
      </c>
      <c r="D236" s="10" t="s">
        <v>296</v>
      </c>
      <c r="E236" s="123">
        <v>0.2</v>
      </c>
      <c r="F236" s="17">
        <f t="shared" si="6"/>
        <v>6</v>
      </c>
    </row>
    <row r="237" spans="3:6" hidden="1" outlineLevel="3" x14ac:dyDescent="0.25">
      <c r="C237" s="9">
        <v>0</v>
      </c>
      <c r="D237" s="10" t="s">
        <v>589</v>
      </c>
      <c r="E237" s="17">
        <v>0</v>
      </c>
      <c r="F237" s="17">
        <f t="shared" si="6"/>
        <v>0</v>
      </c>
    </row>
    <row r="238" spans="3:6" hidden="1" outlineLevel="2" collapsed="1" x14ac:dyDescent="0.25">
      <c r="C238" s="4"/>
      <c r="D238" s="4"/>
      <c r="E238" s="14"/>
      <c r="F238" s="13">
        <f>SUM(F231:F237)*H11</f>
        <v>140</v>
      </c>
    </row>
    <row r="239" spans="3:6" hidden="1" outlineLevel="2" x14ac:dyDescent="0.25"/>
    <row r="240" spans="3:6" hidden="1" outlineLevel="2" x14ac:dyDescent="0.25">
      <c r="C240" s="145" t="s">
        <v>297</v>
      </c>
      <c r="D240" s="145"/>
      <c r="E240" s="145"/>
      <c r="F240" s="4"/>
    </row>
    <row r="241" spans="3:7" hidden="1" outlineLevel="3" x14ac:dyDescent="0.25">
      <c r="C241" s="8" t="s">
        <v>9</v>
      </c>
      <c r="D241" s="8" t="s">
        <v>10</v>
      </c>
      <c r="E241" s="8" t="s">
        <v>11</v>
      </c>
      <c r="F241" s="8" t="s">
        <v>12</v>
      </c>
    </row>
    <row r="242" spans="3:7" hidden="1" outlineLevel="3" x14ac:dyDescent="0.25">
      <c r="C242" s="9">
        <v>2</v>
      </c>
      <c r="D242" s="4" t="s">
        <v>872</v>
      </c>
      <c r="E242" s="123">
        <v>200</v>
      </c>
      <c r="F242" s="17">
        <f>$C242*$E242</f>
        <v>400</v>
      </c>
      <c r="G242" s="116"/>
    </row>
    <row r="243" spans="3:7" hidden="1" outlineLevel="3" x14ac:dyDescent="0.25">
      <c r="C243" s="9">
        <v>1</v>
      </c>
      <c r="D243" s="4" t="s">
        <v>924</v>
      </c>
      <c r="E243" s="123">
        <v>125</v>
      </c>
      <c r="F243" s="17">
        <f>$C243*$E243</f>
        <v>125</v>
      </c>
    </row>
    <row r="244" spans="3:7" hidden="1" outlineLevel="3" x14ac:dyDescent="0.25">
      <c r="C244" s="9">
        <v>2</v>
      </c>
      <c r="D244" s="4" t="s">
        <v>873</v>
      </c>
      <c r="E244" s="123">
        <v>25</v>
      </c>
      <c r="F244" s="17">
        <f t="shared" ref="F244:F267" si="7">$C244*$E244</f>
        <v>50</v>
      </c>
    </row>
    <row r="245" spans="3:7" hidden="1" outlineLevel="3" x14ac:dyDescent="0.25">
      <c r="C245" s="9">
        <v>5</v>
      </c>
      <c r="D245" s="10" t="s">
        <v>925</v>
      </c>
      <c r="E245" s="123">
        <v>1500</v>
      </c>
      <c r="F245" s="17">
        <f t="shared" si="7"/>
        <v>7500</v>
      </c>
    </row>
    <row r="246" spans="3:7" hidden="1" outlineLevel="3" x14ac:dyDescent="0.25">
      <c r="C246" s="16">
        <v>1</v>
      </c>
      <c r="D246" s="10" t="s">
        <v>299</v>
      </c>
      <c r="E246" s="123">
        <v>2300</v>
      </c>
      <c r="F246" s="17">
        <f t="shared" si="7"/>
        <v>2300</v>
      </c>
    </row>
    <row r="247" spans="3:7" hidden="1" outlineLevel="3" x14ac:dyDescent="0.25">
      <c r="C247" s="16">
        <v>1</v>
      </c>
      <c r="D247" s="10" t="s">
        <v>926</v>
      </c>
      <c r="E247" s="123">
        <v>2500</v>
      </c>
      <c r="F247" s="17">
        <f t="shared" si="7"/>
        <v>2500</v>
      </c>
    </row>
    <row r="248" spans="3:7" hidden="1" outlineLevel="3" x14ac:dyDescent="0.25">
      <c r="C248" s="16">
        <v>7</v>
      </c>
      <c r="D248" s="10" t="s">
        <v>874</v>
      </c>
      <c r="E248" s="123">
        <v>415</v>
      </c>
      <c r="F248" s="17">
        <f t="shared" si="7"/>
        <v>2905</v>
      </c>
    </row>
    <row r="249" spans="3:7" hidden="1" outlineLevel="3" x14ac:dyDescent="0.25">
      <c r="C249" s="16">
        <v>1</v>
      </c>
      <c r="D249" s="10" t="s">
        <v>300</v>
      </c>
      <c r="E249" s="123">
        <v>70</v>
      </c>
      <c r="F249" s="17">
        <f t="shared" si="7"/>
        <v>70</v>
      </c>
    </row>
    <row r="250" spans="3:7" hidden="1" outlineLevel="3" x14ac:dyDescent="0.25">
      <c r="C250" s="16">
        <v>1</v>
      </c>
      <c r="D250" s="10" t="s">
        <v>927</v>
      </c>
      <c r="E250" s="123">
        <v>60</v>
      </c>
      <c r="F250" s="17">
        <f t="shared" si="7"/>
        <v>60</v>
      </c>
    </row>
    <row r="251" spans="3:7" hidden="1" outlineLevel="3" x14ac:dyDescent="0.25">
      <c r="C251" s="16">
        <v>1</v>
      </c>
      <c r="D251" s="10" t="s">
        <v>928</v>
      </c>
      <c r="E251" s="123">
        <v>130</v>
      </c>
      <c r="F251" s="17">
        <f t="shared" si="7"/>
        <v>130</v>
      </c>
    </row>
    <row r="252" spans="3:7" hidden="1" outlineLevel="3" x14ac:dyDescent="0.25">
      <c r="C252" s="16">
        <v>1</v>
      </c>
      <c r="D252" s="10" t="s">
        <v>301</v>
      </c>
      <c r="E252" s="123">
        <v>3000</v>
      </c>
      <c r="F252" s="17">
        <f t="shared" si="7"/>
        <v>3000</v>
      </c>
    </row>
    <row r="253" spans="3:7" hidden="1" outlineLevel="3" x14ac:dyDescent="0.25">
      <c r="C253" s="16">
        <v>6</v>
      </c>
      <c r="D253" s="10" t="s">
        <v>302</v>
      </c>
      <c r="E253" s="123">
        <v>10</v>
      </c>
      <c r="F253" s="17">
        <f t="shared" si="7"/>
        <v>60</v>
      </c>
    </row>
    <row r="254" spans="3:7" hidden="1" outlineLevel="3" x14ac:dyDescent="0.25">
      <c r="C254" s="16">
        <v>2</v>
      </c>
      <c r="D254" s="10" t="s">
        <v>303</v>
      </c>
      <c r="E254" s="123">
        <v>3600</v>
      </c>
      <c r="F254" s="17">
        <f t="shared" si="7"/>
        <v>7200</v>
      </c>
    </row>
    <row r="255" spans="3:7" hidden="1" outlineLevel="3" x14ac:dyDescent="0.25">
      <c r="C255" s="16">
        <v>7</v>
      </c>
      <c r="D255" s="10" t="s">
        <v>304</v>
      </c>
      <c r="E255" s="123">
        <v>100</v>
      </c>
      <c r="F255" s="17">
        <f t="shared" si="7"/>
        <v>700</v>
      </c>
    </row>
    <row r="256" spans="3:7" hidden="1" outlineLevel="3" x14ac:dyDescent="0.25">
      <c r="C256" s="16">
        <v>8</v>
      </c>
      <c r="D256" s="10" t="s">
        <v>875</v>
      </c>
      <c r="E256" s="123">
        <v>6</v>
      </c>
      <c r="F256" s="17">
        <f t="shared" si="7"/>
        <v>48</v>
      </c>
    </row>
    <row r="257" spans="3:6" hidden="1" outlineLevel="3" x14ac:dyDescent="0.25">
      <c r="C257" s="16">
        <v>8</v>
      </c>
      <c r="D257" s="10" t="s">
        <v>876</v>
      </c>
      <c r="E257" s="123">
        <v>60</v>
      </c>
      <c r="F257" s="17">
        <f t="shared" si="7"/>
        <v>480</v>
      </c>
    </row>
    <row r="258" spans="3:6" hidden="1" outlineLevel="3" x14ac:dyDescent="0.25">
      <c r="C258" s="16">
        <v>2</v>
      </c>
      <c r="D258" s="10" t="s">
        <v>877</v>
      </c>
      <c r="E258" s="123">
        <v>60</v>
      </c>
      <c r="F258" s="17">
        <f t="shared" si="7"/>
        <v>120</v>
      </c>
    </row>
    <row r="259" spans="3:6" hidden="1" outlineLevel="3" x14ac:dyDescent="0.25">
      <c r="C259" s="16">
        <v>1</v>
      </c>
      <c r="D259" s="10" t="s">
        <v>878</v>
      </c>
      <c r="E259" s="123">
        <v>60</v>
      </c>
      <c r="F259" s="17">
        <f t="shared" si="7"/>
        <v>60</v>
      </c>
    </row>
    <row r="260" spans="3:6" hidden="1" outlineLevel="3" x14ac:dyDescent="0.25">
      <c r="C260" s="6">
        <v>8</v>
      </c>
      <c r="D260" s="10" t="s">
        <v>929</v>
      </c>
      <c r="E260" s="123">
        <v>100</v>
      </c>
      <c r="F260" s="17">
        <f t="shared" si="7"/>
        <v>800</v>
      </c>
    </row>
    <row r="261" spans="3:6" hidden="1" outlineLevel="3" x14ac:dyDescent="0.25">
      <c r="C261" s="6">
        <v>3</v>
      </c>
      <c r="D261" s="10" t="s">
        <v>930</v>
      </c>
      <c r="E261" s="123">
        <v>170</v>
      </c>
      <c r="F261" s="17">
        <f t="shared" si="7"/>
        <v>510</v>
      </c>
    </row>
    <row r="262" spans="3:6" hidden="1" outlineLevel="3" x14ac:dyDescent="0.25">
      <c r="C262" s="6">
        <v>1</v>
      </c>
      <c r="D262" s="10" t="s">
        <v>305</v>
      </c>
      <c r="E262" s="123">
        <v>2500</v>
      </c>
      <c r="F262" s="17">
        <f t="shared" si="7"/>
        <v>2500</v>
      </c>
    </row>
    <row r="263" spans="3:6" hidden="1" outlineLevel="3" x14ac:dyDescent="0.25">
      <c r="C263" s="6">
        <v>2</v>
      </c>
      <c r="D263" s="10" t="s">
        <v>931</v>
      </c>
      <c r="E263" s="123">
        <v>1500</v>
      </c>
      <c r="F263" s="17">
        <f t="shared" si="7"/>
        <v>3000</v>
      </c>
    </row>
    <row r="264" spans="3:6" hidden="1" outlineLevel="3" x14ac:dyDescent="0.25">
      <c r="C264" s="6">
        <v>1</v>
      </c>
      <c r="D264" s="10" t="s">
        <v>932</v>
      </c>
      <c r="E264" s="123">
        <v>100</v>
      </c>
      <c r="F264" s="17">
        <f t="shared" si="7"/>
        <v>100</v>
      </c>
    </row>
    <row r="265" spans="3:6" hidden="1" outlineLevel="3" x14ac:dyDescent="0.25">
      <c r="C265" s="6">
        <v>3</v>
      </c>
      <c r="D265" s="10" t="s">
        <v>933</v>
      </c>
      <c r="E265" s="123">
        <v>115</v>
      </c>
      <c r="F265" s="17">
        <f t="shared" si="7"/>
        <v>345</v>
      </c>
    </row>
    <row r="266" spans="3:6" hidden="1" outlineLevel="3" x14ac:dyDescent="0.25">
      <c r="C266" s="6">
        <v>2</v>
      </c>
      <c r="D266" s="10" t="s">
        <v>934</v>
      </c>
      <c r="E266" s="123">
        <v>95</v>
      </c>
      <c r="F266" s="17">
        <f t="shared" si="7"/>
        <v>190</v>
      </c>
    </row>
    <row r="267" spans="3:6" hidden="1" outlineLevel="3" x14ac:dyDescent="0.25">
      <c r="C267" s="6">
        <v>0</v>
      </c>
      <c r="D267" s="10" t="s">
        <v>589</v>
      </c>
      <c r="E267" s="17">
        <v>0</v>
      </c>
      <c r="F267" s="17">
        <f t="shared" si="7"/>
        <v>0</v>
      </c>
    </row>
    <row r="268" spans="3:6" hidden="1" outlineLevel="2" collapsed="1" x14ac:dyDescent="0.25">
      <c r="C268" s="4"/>
      <c r="D268" s="4"/>
      <c r="E268" s="14"/>
      <c r="F268" s="13">
        <f>SUM(F242:F267)*H11</f>
        <v>35153</v>
      </c>
    </row>
    <row r="269" spans="3:6" hidden="1" outlineLevel="2" x14ac:dyDescent="0.25"/>
    <row r="270" spans="3:6" hidden="1" outlineLevel="2" x14ac:dyDescent="0.25">
      <c r="C270" s="145" t="s">
        <v>57</v>
      </c>
      <c r="D270" s="146"/>
      <c r="E270" s="146"/>
      <c r="F270" s="4"/>
    </row>
    <row r="271" spans="3:6" hidden="1" outlineLevel="3" x14ac:dyDescent="0.25">
      <c r="C271" s="8" t="s">
        <v>9</v>
      </c>
      <c r="D271" s="8" t="s">
        <v>10</v>
      </c>
      <c r="E271" s="8" t="s">
        <v>11</v>
      </c>
      <c r="F271" s="8" t="s">
        <v>12</v>
      </c>
    </row>
    <row r="272" spans="3:6" hidden="1" outlineLevel="3" x14ac:dyDescent="0.25">
      <c r="C272" s="9">
        <v>1</v>
      </c>
      <c r="D272" s="4" t="s">
        <v>98</v>
      </c>
      <c r="E272" s="123">
        <v>4</v>
      </c>
      <c r="F272" s="17">
        <f>$C272*$E272</f>
        <v>4</v>
      </c>
    </row>
    <row r="273" spans="3:6" hidden="1" outlineLevel="3" x14ac:dyDescent="0.25">
      <c r="C273" s="9">
        <v>1</v>
      </c>
      <c r="D273" s="4" t="s">
        <v>792</v>
      </c>
      <c r="E273" s="123">
        <v>2</v>
      </c>
      <c r="F273" s="17">
        <f t="shared" ref="F273:F303" si="8">$C273*$E273</f>
        <v>2</v>
      </c>
    </row>
    <row r="274" spans="3:6" hidden="1" outlineLevel="3" x14ac:dyDescent="0.25">
      <c r="C274" s="9">
        <v>50</v>
      </c>
      <c r="D274" s="10" t="s">
        <v>825</v>
      </c>
      <c r="E274" s="123">
        <v>0.05</v>
      </c>
      <c r="F274" s="17">
        <f t="shared" si="8"/>
        <v>2.5</v>
      </c>
    </row>
    <row r="275" spans="3:6" hidden="1" outlineLevel="3" x14ac:dyDescent="0.25">
      <c r="C275" s="9">
        <v>5</v>
      </c>
      <c r="D275" s="10" t="s">
        <v>95</v>
      </c>
      <c r="E275" s="123">
        <v>0.7</v>
      </c>
      <c r="F275" s="17">
        <f t="shared" si="8"/>
        <v>3.5</v>
      </c>
    </row>
    <row r="276" spans="3:6" hidden="1" outlineLevel="3" x14ac:dyDescent="0.25">
      <c r="C276" s="9">
        <v>100</v>
      </c>
      <c r="D276" s="10" t="s">
        <v>93</v>
      </c>
      <c r="E276" s="123">
        <v>0.08</v>
      </c>
      <c r="F276" s="17">
        <f t="shared" si="8"/>
        <v>8</v>
      </c>
    </row>
    <row r="277" spans="3:6" hidden="1" outlineLevel="3" x14ac:dyDescent="0.25">
      <c r="C277" s="9">
        <v>100</v>
      </c>
      <c r="D277" s="10" t="s">
        <v>91</v>
      </c>
      <c r="E277" s="123">
        <v>0.04</v>
      </c>
      <c r="F277" s="17">
        <f t="shared" si="8"/>
        <v>4</v>
      </c>
    </row>
    <row r="278" spans="3:6" hidden="1" outlineLevel="3" x14ac:dyDescent="0.25">
      <c r="C278" s="9">
        <v>1</v>
      </c>
      <c r="D278" s="10" t="s">
        <v>306</v>
      </c>
      <c r="E278" s="123">
        <v>4.5</v>
      </c>
      <c r="F278" s="17">
        <f t="shared" si="8"/>
        <v>4.5</v>
      </c>
    </row>
    <row r="279" spans="3:6" hidden="1" outlineLevel="3" x14ac:dyDescent="0.25">
      <c r="C279" s="16">
        <v>1</v>
      </c>
      <c r="D279" s="10" t="s">
        <v>87</v>
      </c>
      <c r="E279" s="123">
        <v>2</v>
      </c>
      <c r="F279" s="17">
        <f t="shared" si="8"/>
        <v>2</v>
      </c>
    </row>
    <row r="280" spans="3:6" hidden="1" outlineLevel="3" x14ac:dyDescent="0.25">
      <c r="C280" s="16">
        <v>1</v>
      </c>
      <c r="D280" s="10" t="s">
        <v>84</v>
      </c>
      <c r="E280" s="123">
        <v>2</v>
      </c>
      <c r="F280" s="17">
        <f t="shared" si="8"/>
        <v>2</v>
      </c>
    </row>
    <row r="281" spans="3:6" hidden="1" outlineLevel="3" x14ac:dyDescent="0.25">
      <c r="C281" s="16">
        <v>1</v>
      </c>
      <c r="D281" s="10" t="s">
        <v>83</v>
      </c>
      <c r="E281" s="123">
        <v>3</v>
      </c>
      <c r="F281" s="17">
        <f t="shared" si="8"/>
        <v>3</v>
      </c>
    </row>
    <row r="282" spans="3:6" hidden="1" outlineLevel="3" x14ac:dyDescent="0.25">
      <c r="C282" s="16">
        <v>2</v>
      </c>
      <c r="D282" s="10" t="s">
        <v>831</v>
      </c>
      <c r="E282" s="123">
        <v>30</v>
      </c>
      <c r="F282" s="17">
        <f t="shared" si="8"/>
        <v>60</v>
      </c>
    </row>
    <row r="283" spans="3:6" hidden="1" outlineLevel="3" x14ac:dyDescent="0.25">
      <c r="C283" s="16">
        <v>5</v>
      </c>
      <c r="D283" s="10" t="s">
        <v>827</v>
      </c>
      <c r="E283" s="123">
        <v>0.7</v>
      </c>
      <c r="F283" s="17">
        <f t="shared" si="8"/>
        <v>3.5</v>
      </c>
    </row>
    <row r="284" spans="3:6" hidden="1" outlineLevel="3" x14ac:dyDescent="0.25">
      <c r="C284" s="16">
        <v>1</v>
      </c>
      <c r="D284" s="10" t="s">
        <v>82</v>
      </c>
      <c r="E284" s="123">
        <v>9.5</v>
      </c>
      <c r="F284" s="17">
        <f t="shared" si="8"/>
        <v>9.5</v>
      </c>
    </row>
    <row r="285" spans="3:6" hidden="1" outlineLevel="3" x14ac:dyDescent="0.25">
      <c r="C285" s="16">
        <v>1</v>
      </c>
      <c r="D285" s="10" t="s">
        <v>81</v>
      </c>
      <c r="E285" s="123">
        <v>1</v>
      </c>
      <c r="F285" s="17">
        <f t="shared" si="8"/>
        <v>1</v>
      </c>
    </row>
    <row r="286" spans="3:6" hidden="1" outlineLevel="3" x14ac:dyDescent="0.25">
      <c r="C286" s="16">
        <v>2</v>
      </c>
      <c r="D286" s="10" t="s">
        <v>307</v>
      </c>
      <c r="E286" s="123">
        <v>30</v>
      </c>
      <c r="F286" s="17">
        <f t="shared" si="8"/>
        <v>60</v>
      </c>
    </row>
    <row r="287" spans="3:6" hidden="1" outlineLevel="3" x14ac:dyDescent="0.25">
      <c r="C287" s="16">
        <v>100</v>
      </c>
      <c r="D287" s="10" t="s">
        <v>79</v>
      </c>
      <c r="E287" s="123">
        <v>0.05</v>
      </c>
      <c r="F287" s="17">
        <f t="shared" si="8"/>
        <v>5</v>
      </c>
    </row>
    <row r="288" spans="3:6" hidden="1" outlineLevel="3" x14ac:dyDescent="0.25">
      <c r="C288" s="16">
        <v>5</v>
      </c>
      <c r="D288" s="10" t="s">
        <v>77</v>
      </c>
      <c r="E288" s="123">
        <v>10</v>
      </c>
      <c r="F288" s="17">
        <f t="shared" si="8"/>
        <v>50</v>
      </c>
    </row>
    <row r="289" spans="3:7" hidden="1" outlineLevel="3" x14ac:dyDescent="0.25">
      <c r="C289" s="16">
        <v>25</v>
      </c>
      <c r="D289" s="10" t="s">
        <v>76</v>
      </c>
      <c r="E289" s="123">
        <v>3</v>
      </c>
      <c r="F289" s="17">
        <f t="shared" si="8"/>
        <v>75</v>
      </c>
    </row>
    <row r="290" spans="3:7" hidden="1" outlineLevel="3" x14ac:dyDescent="0.25">
      <c r="C290" s="16">
        <v>1</v>
      </c>
      <c r="D290" s="10" t="s">
        <v>75</v>
      </c>
      <c r="E290" s="123">
        <v>1500</v>
      </c>
      <c r="F290" s="17">
        <f t="shared" si="8"/>
        <v>1500</v>
      </c>
    </row>
    <row r="291" spans="3:7" hidden="1" outlineLevel="3" x14ac:dyDescent="0.25">
      <c r="C291" s="16">
        <v>1</v>
      </c>
      <c r="D291" s="10" t="s">
        <v>74</v>
      </c>
      <c r="E291" s="123">
        <v>2</v>
      </c>
      <c r="F291" s="17">
        <f t="shared" si="8"/>
        <v>2</v>
      </c>
    </row>
    <row r="292" spans="3:7" hidden="1" outlineLevel="3" x14ac:dyDescent="0.25">
      <c r="C292" s="16">
        <v>1</v>
      </c>
      <c r="D292" s="10" t="s">
        <v>828</v>
      </c>
      <c r="E292" s="123">
        <v>12</v>
      </c>
      <c r="F292" s="17">
        <f t="shared" si="8"/>
        <v>12</v>
      </c>
    </row>
    <row r="293" spans="3:7" hidden="1" outlineLevel="3" x14ac:dyDescent="0.25">
      <c r="C293" s="16">
        <v>1</v>
      </c>
      <c r="D293" s="10" t="s">
        <v>921</v>
      </c>
      <c r="E293" s="123">
        <v>15</v>
      </c>
      <c r="F293" s="17">
        <f t="shared" si="8"/>
        <v>15</v>
      </c>
    </row>
    <row r="294" spans="3:7" hidden="1" outlineLevel="3" x14ac:dyDescent="0.25">
      <c r="C294" s="16">
        <v>1</v>
      </c>
      <c r="D294" s="10" t="s">
        <v>829</v>
      </c>
      <c r="E294" s="123">
        <v>5.5</v>
      </c>
      <c r="F294" s="17">
        <f t="shared" si="8"/>
        <v>5.5</v>
      </c>
    </row>
    <row r="295" spans="3:7" hidden="1" outlineLevel="3" x14ac:dyDescent="0.25">
      <c r="C295" s="16">
        <v>1</v>
      </c>
      <c r="D295" s="10" t="s">
        <v>70</v>
      </c>
      <c r="E295" s="123">
        <v>0.7</v>
      </c>
      <c r="F295" s="17">
        <f t="shared" si="8"/>
        <v>0.7</v>
      </c>
    </row>
    <row r="296" spans="3:7" hidden="1" outlineLevel="3" x14ac:dyDescent="0.25">
      <c r="C296" s="16">
        <v>1</v>
      </c>
      <c r="D296" s="10" t="s">
        <v>72</v>
      </c>
      <c r="E296" s="123">
        <v>2.5</v>
      </c>
      <c r="F296" s="17">
        <f t="shared" si="8"/>
        <v>2.5</v>
      </c>
    </row>
    <row r="297" spans="3:7" hidden="1" outlineLevel="3" x14ac:dyDescent="0.25">
      <c r="C297" s="16">
        <v>5</v>
      </c>
      <c r="D297" s="10" t="s">
        <v>67</v>
      </c>
      <c r="E297" s="123">
        <v>0.4</v>
      </c>
      <c r="F297" s="17">
        <f t="shared" si="8"/>
        <v>2</v>
      </c>
    </row>
    <row r="298" spans="3:7" hidden="1" outlineLevel="3" x14ac:dyDescent="0.25">
      <c r="C298" s="16">
        <v>5</v>
      </c>
      <c r="D298" s="10" t="s">
        <v>65</v>
      </c>
      <c r="E298" s="123">
        <v>2</v>
      </c>
      <c r="F298" s="17">
        <f t="shared" si="8"/>
        <v>10</v>
      </c>
    </row>
    <row r="299" spans="3:7" hidden="1" outlineLevel="3" x14ac:dyDescent="0.25">
      <c r="C299" s="16">
        <v>1</v>
      </c>
      <c r="D299" s="10" t="s">
        <v>830</v>
      </c>
      <c r="E299" s="123">
        <v>4</v>
      </c>
      <c r="F299" s="17">
        <f t="shared" si="8"/>
        <v>4</v>
      </c>
      <c r="G299" s="116"/>
    </row>
    <row r="300" spans="3:7" hidden="1" outlineLevel="3" x14ac:dyDescent="0.25">
      <c r="C300" s="16">
        <v>1</v>
      </c>
      <c r="D300" s="10" t="s">
        <v>308</v>
      </c>
      <c r="E300" s="123">
        <v>5</v>
      </c>
      <c r="F300" s="17">
        <f t="shared" si="8"/>
        <v>5</v>
      </c>
    </row>
    <row r="301" spans="3:7" hidden="1" outlineLevel="3" x14ac:dyDescent="0.25">
      <c r="C301" s="16">
        <v>1</v>
      </c>
      <c r="D301" s="10" t="s">
        <v>922</v>
      </c>
      <c r="E301" s="123">
        <v>20</v>
      </c>
      <c r="F301" s="17">
        <f t="shared" si="8"/>
        <v>20</v>
      </c>
    </row>
    <row r="302" spans="3:7" hidden="1" outlineLevel="3" x14ac:dyDescent="0.25">
      <c r="C302" s="16">
        <v>5</v>
      </c>
      <c r="D302" s="10" t="s">
        <v>923</v>
      </c>
      <c r="E302" s="123">
        <v>15</v>
      </c>
      <c r="F302" s="17">
        <f t="shared" si="8"/>
        <v>75</v>
      </c>
      <c r="G302" s="116"/>
    </row>
    <row r="303" spans="3:7" hidden="1" outlineLevel="3" x14ac:dyDescent="0.25">
      <c r="C303" s="16">
        <v>0</v>
      </c>
      <c r="D303" s="10" t="s">
        <v>589</v>
      </c>
      <c r="E303" s="15">
        <v>0</v>
      </c>
      <c r="F303" s="17">
        <f t="shared" si="8"/>
        <v>0</v>
      </c>
    </row>
    <row r="304" spans="3:7" hidden="1" outlineLevel="2" collapsed="1" x14ac:dyDescent="0.25">
      <c r="C304" s="4"/>
      <c r="D304" s="4"/>
      <c r="E304" s="14"/>
      <c r="F304" s="13">
        <f>SUM(F272:F303)*H11</f>
        <v>1953.2</v>
      </c>
    </row>
    <row r="305" spans="3:6" hidden="1" outlineLevel="2" x14ac:dyDescent="0.25"/>
    <row r="306" spans="3:6" hidden="1" outlineLevel="2" x14ac:dyDescent="0.25">
      <c r="C306" s="145" t="s">
        <v>310</v>
      </c>
      <c r="D306" s="146"/>
      <c r="E306" s="146"/>
      <c r="F306" s="4"/>
    </row>
    <row r="307" spans="3:6" ht="15" hidden="1" customHeight="1" outlineLevel="3" x14ac:dyDescent="0.25">
      <c r="C307" s="8" t="s">
        <v>9</v>
      </c>
      <c r="D307" s="8" t="s">
        <v>10</v>
      </c>
      <c r="E307" s="8" t="s">
        <v>11</v>
      </c>
      <c r="F307" s="8" t="s">
        <v>12</v>
      </c>
    </row>
    <row r="308" spans="3:6" ht="15" hidden="1" customHeight="1" outlineLevel="3" x14ac:dyDescent="0.25">
      <c r="C308" s="9">
        <v>20</v>
      </c>
      <c r="D308" s="4" t="s">
        <v>987</v>
      </c>
      <c r="E308" s="123">
        <v>60</v>
      </c>
      <c r="F308" s="17">
        <f>$C308*$E308</f>
        <v>1200</v>
      </c>
    </row>
    <row r="309" spans="3:6" ht="15" hidden="1" customHeight="1" outlineLevel="3" x14ac:dyDescent="0.25">
      <c r="C309" s="9">
        <v>10</v>
      </c>
      <c r="D309" s="4" t="s">
        <v>988</v>
      </c>
      <c r="E309" s="123">
        <v>10</v>
      </c>
      <c r="F309" s="17">
        <f>$C309*$E309</f>
        <v>100</v>
      </c>
    </row>
    <row r="310" spans="3:6" ht="15" hidden="1" customHeight="1" outlineLevel="3" x14ac:dyDescent="0.25">
      <c r="C310" s="9">
        <v>2</v>
      </c>
      <c r="D310" s="4" t="s">
        <v>989</v>
      </c>
      <c r="E310" s="123">
        <v>400</v>
      </c>
      <c r="F310" s="17">
        <f t="shared" ref="F310:F318" si="9">$C310*$E310</f>
        <v>800</v>
      </c>
    </row>
    <row r="311" spans="3:6" ht="15" hidden="1" customHeight="1" outlineLevel="3" x14ac:dyDescent="0.25">
      <c r="C311" s="9">
        <v>1</v>
      </c>
      <c r="D311" s="10" t="s">
        <v>990</v>
      </c>
      <c r="E311" s="123">
        <v>1000</v>
      </c>
      <c r="F311" s="17">
        <f t="shared" si="9"/>
        <v>1000</v>
      </c>
    </row>
    <row r="312" spans="3:6" ht="15" hidden="1" customHeight="1" outlineLevel="3" x14ac:dyDescent="0.25">
      <c r="C312" s="9">
        <v>5</v>
      </c>
      <c r="D312" s="10" t="s">
        <v>879</v>
      </c>
      <c r="E312" s="123">
        <v>450</v>
      </c>
      <c r="F312" s="17">
        <f t="shared" si="9"/>
        <v>2250</v>
      </c>
    </row>
    <row r="313" spans="3:6" ht="15" hidden="1" customHeight="1" outlineLevel="3" x14ac:dyDescent="0.25">
      <c r="C313" s="9">
        <v>2</v>
      </c>
      <c r="D313" s="10" t="s">
        <v>311</v>
      </c>
      <c r="E313" s="123">
        <v>500</v>
      </c>
      <c r="F313" s="17">
        <f t="shared" si="9"/>
        <v>1000</v>
      </c>
    </row>
    <row r="314" spans="3:6" ht="15" hidden="1" customHeight="1" outlineLevel="3" x14ac:dyDescent="0.25">
      <c r="C314" s="9">
        <v>1</v>
      </c>
      <c r="D314" s="10" t="s">
        <v>991</v>
      </c>
      <c r="E314" s="123">
        <v>200</v>
      </c>
      <c r="F314" s="17">
        <f t="shared" si="9"/>
        <v>200</v>
      </c>
    </row>
    <row r="315" spans="3:6" ht="15" hidden="1" customHeight="1" outlineLevel="3" x14ac:dyDescent="0.25">
      <c r="C315" s="9">
        <v>12</v>
      </c>
      <c r="D315" s="10" t="s">
        <v>880</v>
      </c>
      <c r="E315" s="123">
        <v>200</v>
      </c>
      <c r="F315" s="17">
        <f t="shared" si="9"/>
        <v>2400</v>
      </c>
    </row>
    <row r="316" spans="3:6" ht="15" hidden="1" customHeight="1" outlineLevel="3" x14ac:dyDescent="0.25">
      <c r="C316" s="9">
        <v>1</v>
      </c>
      <c r="D316" s="10" t="s">
        <v>993</v>
      </c>
      <c r="E316" s="123">
        <v>500</v>
      </c>
      <c r="F316" s="17">
        <f t="shared" si="9"/>
        <v>500</v>
      </c>
    </row>
    <row r="317" spans="3:6" ht="15" hidden="1" customHeight="1" outlineLevel="3" x14ac:dyDescent="0.25">
      <c r="C317" s="9">
        <v>1</v>
      </c>
      <c r="D317" s="10" t="s">
        <v>992</v>
      </c>
      <c r="E317" s="123">
        <v>250</v>
      </c>
      <c r="F317" s="17">
        <f t="shared" si="9"/>
        <v>250</v>
      </c>
    </row>
    <row r="318" spans="3:6" ht="15" hidden="1" customHeight="1" outlineLevel="3" x14ac:dyDescent="0.25">
      <c r="C318" s="9">
        <v>0</v>
      </c>
      <c r="D318" s="10" t="s">
        <v>589</v>
      </c>
      <c r="E318" s="17">
        <v>0</v>
      </c>
      <c r="F318" s="17">
        <f t="shared" si="9"/>
        <v>0</v>
      </c>
    </row>
    <row r="319" spans="3:6" hidden="1" outlineLevel="2" collapsed="1" x14ac:dyDescent="0.25">
      <c r="C319" s="16"/>
      <c r="D319" s="10"/>
      <c r="E319" s="14"/>
      <c r="F319" s="13">
        <f>SUM(F308:F318)*H11</f>
        <v>9700</v>
      </c>
    </row>
    <row r="320" spans="3:6" hidden="1" outlineLevel="2" x14ac:dyDescent="0.25"/>
    <row r="321" spans="3:6" hidden="1" outlineLevel="2" x14ac:dyDescent="0.25">
      <c r="C321" s="145" t="s">
        <v>51</v>
      </c>
      <c r="D321" s="146"/>
      <c r="E321" s="146"/>
      <c r="F321" s="4"/>
    </row>
    <row r="322" spans="3:6" hidden="1" outlineLevel="3" x14ac:dyDescent="0.25">
      <c r="C322" s="8" t="s">
        <v>9</v>
      </c>
      <c r="D322" s="8" t="s">
        <v>10</v>
      </c>
      <c r="E322" s="8" t="s">
        <v>11</v>
      </c>
      <c r="F322" s="8" t="s">
        <v>12</v>
      </c>
    </row>
    <row r="323" spans="3:6" hidden="1" outlineLevel="3" x14ac:dyDescent="0.25">
      <c r="C323" s="9">
        <v>1</v>
      </c>
      <c r="D323" s="4" t="s">
        <v>312</v>
      </c>
      <c r="E323" s="123">
        <v>200</v>
      </c>
      <c r="F323" s="17">
        <f>$C323*$E323</f>
        <v>200</v>
      </c>
    </row>
    <row r="324" spans="3:6" hidden="1" outlineLevel="3" x14ac:dyDescent="0.25">
      <c r="C324" s="9">
        <v>5</v>
      </c>
      <c r="D324" s="4" t="s">
        <v>313</v>
      </c>
      <c r="E324" s="123">
        <v>130</v>
      </c>
      <c r="F324" s="17">
        <f t="shared" ref="F324:F337" si="10">$C324*$E324</f>
        <v>650</v>
      </c>
    </row>
    <row r="325" spans="3:6" hidden="1" outlineLevel="3" x14ac:dyDescent="0.25">
      <c r="C325" s="9">
        <v>1</v>
      </c>
      <c r="D325" s="10" t="s">
        <v>314</v>
      </c>
      <c r="E325" s="123">
        <v>50</v>
      </c>
      <c r="F325" s="17">
        <f t="shared" si="10"/>
        <v>50</v>
      </c>
    </row>
    <row r="326" spans="3:6" hidden="1" outlineLevel="3" x14ac:dyDescent="0.25">
      <c r="C326" s="9">
        <v>3</v>
      </c>
      <c r="D326" s="10" t="s">
        <v>315</v>
      </c>
      <c r="E326" s="123">
        <v>15</v>
      </c>
      <c r="F326" s="17">
        <f t="shared" si="10"/>
        <v>45</v>
      </c>
    </row>
    <row r="327" spans="3:6" hidden="1" outlineLevel="3" x14ac:dyDescent="0.25">
      <c r="C327" s="9">
        <v>3</v>
      </c>
      <c r="D327" s="10" t="s">
        <v>316</v>
      </c>
      <c r="E327" s="123">
        <v>15</v>
      </c>
      <c r="F327" s="17">
        <f t="shared" si="10"/>
        <v>45</v>
      </c>
    </row>
    <row r="328" spans="3:6" hidden="1" outlineLevel="3" x14ac:dyDescent="0.25">
      <c r="C328" s="9">
        <v>3</v>
      </c>
      <c r="D328" s="10" t="s">
        <v>317</v>
      </c>
      <c r="E328" s="123">
        <v>15</v>
      </c>
      <c r="F328" s="17">
        <f t="shared" si="10"/>
        <v>45</v>
      </c>
    </row>
    <row r="329" spans="3:6" hidden="1" outlineLevel="3" x14ac:dyDescent="0.25">
      <c r="C329" s="9">
        <v>3</v>
      </c>
      <c r="D329" s="10" t="s">
        <v>318</v>
      </c>
      <c r="E329" s="123">
        <v>15</v>
      </c>
      <c r="F329" s="17">
        <f t="shared" si="10"/>
        <v>45</v>
      </c>
    </row>
    <row r="330" spans="3:6" hidden="1" outlineLevel="3" x14ac:dyDescent="0.25">
      <c r="C330" s="16">
        <v>3</v>
      </c>
      <c r="D330" s="10" t="s">
        <v>319</v>
      </c>
      <c r="E330" s="123">
        <v>15</v>
      </c>
      <c r="F330" s="17">
        <f t="shared" si="10"/>
        <v>45</v>
      </c>
    </row>
    <row r="331" spans="3:6" hidden="1" outlineLevel="3" x14ac:dyDescent="0.25">
      <c r="C331" s="16">
        <v>1</v>
      </c>
      <c r="D331" s="10" t="s">
        <v>320</v>
      </c>
      <c r="E331" s="123">
        <v>15</v>
      </c>
      <c r="F331" s="17">
        <f t="shared" si="10"/>
        <v>15</v>
      </c>
    </row>
    <row r="332" spans="3:6" hidden="1" outlineLevel="3" x14ac:dyDescent="0.25">
      <c r="C332" s="16">
        <v>1</v>
      </c>
      <c r="D332" s="10" t="s">
        <v>321</v>
      </c>
      <c r="E332" s="123">
        <v>15</v>
      </c>
      <c r="F332" s="17">
        <f t="shared" si="10"/>
        <v>15</v>
      </c>
    </row>
    <row r="333" spans="3:6" hidden="1" outlineLevel="3" x14ac:dyDescent="0.25">
      <c r="C333" s="16">
        <v>1</v>
      </c>
      <c r="D333" s="10" t="s">
        <v>322</v>
      </c>
      <c r="E333" s="123">
        <v>15</v>
      </c>
      <c r="F333" s="17">
        <f t="shared" si="10"/>
        <v>15</v>
      </c>
    </row>
    <row r="334" spans="3:6" hidden="1" outlineLevel="3" x14ac:dyDescent="0.25">
      <c r="C334" s="16">
        <v>1</v>
      </c>
      <c r="D334" s="10" t="s">
        <v>323</v>
      </c>
      <c r="E334" s="123">
        <v>15</v>
      </c>
      <c r="F334" s="17">
        <f t="shared" si="10"/>
        <v>15</v>
      </c>
    </row>
    <row r="335" spans="3:6" hidden="1" outlineLevel="3" x14ac:dyDescent="0.25">
      <c r="C335" s="16">
        <v>3</v>
      </c>
      <c r="D335" s="10" t="s">
        <v>324</v>
      </c>
      <c r="E335" s="123">
        <v>15</v>
      </c>
      <c r="F335" s="17">
        <f t="shared" si="10"/>
        <v>45</v>
      </c>
    </row>
    <row r="336" spans="3:6" hidden="1" outlineLevel="3" x14ac:dyDescent="0.25">
      <c r="C336" s="16">
        <v>6</v>
      </c>
      <c r="D336" s="10" t="s">
        <v>325</v>
      </c>
      <c r="E336" s="123">
        <v>30</v>
      </c>
      <c r="F336" s="17">
        <f t="shared" si="10"/>
        <v>180</v>
      </c>
    </row>
    <row r="337" spans="3:6" hidden="1" outlineLevel="3" x14ac:dyDescent="0.25">
      <c r="C337" s="16">
        <v>0</v>
      </c>
      <c r="D337" s="10" t="s">
        <v>589</v>
      </c>
      <c r="E337" s="17">
        <v>0</v>
      </c>
      <c r="F337" s="17">
        <f t="shared" si="10"/>
        <v>0</v>
      </c>
    </row>
    <row r="338" spans="3:6" hidden="1" outlineLevel="2" collapsed="1" x14ac:dyDescent="0.25">
      <c r="C338" s="4"/>
      <c r="D338" s="4"/>
      <c r="E338" s="14"/>
      <c r="F338" s="13">
        <f>SUM(F323:F337)*H11</f>
        <v>1410</v>
      </c>
    </row>
    <row r="339" spans="3:6" hidden="1" outlineLevel="2" x14ac:dyDescent="0.25">
      <c r="C339" s="4"/>
      <c r="D339" s="4"/>
      <c r="E339" s="14"/>
      <c r="F339" s="15"/>
    </row>
    <row r="340" spans="3:6" hidden="1" outlineLevel="2" x14ac:dyDescent="0.25">
      <c r="C340" s="161" t="s">
        <v>377</v>
      </c>
      <c r="D340" s="161"/>
      <c r="E340" s="161"/>
      <c r="F340" s="15"/>
    </row>
    <row r="341" spans="3:6" hidden="1" outlineLevel="3" x14ac:dyDescent="0.25">
      <c r="C341" s="8" t="s">
        <v>9</v>
      </c>
      <c r="D341" s="8" t="s">
        <v>10</v>
      </c>
      <c r="E341" s="8" t="s">
        <v>11</v>
      </c>
      <c r="F341" s="8" t="s">
        <v>12</v>
      </c>
    </row>
    <row r="342" spans="3:6" hidden="1" outlineLevel="3" x14ac:dyDescent="0.25">
      <c r="C342" s="9">
        <v>15</v>
      </c>
      <c r="D342" s="4" t="s">
        <v>378</v>
      </c>
      <c r="E342" s="17">
        <v>8.8000000000000007</v>
      </c>
      <c r="F342" s="17">
        <f>$C342*$E342</f>
        <v>132</v>
      </c>
    </row>
    <row r="343" spans="3:6" hidden="1" outlineLevel="3" x14ac:dyDescent="0.25">
      <c r="C343" s="9">
        <v>1</v>
      </c>
      <c r="D343" s="4" t="s">
        <v>379</v>
      </c>
      <c r="E343" s="17">
        <v>24</v>
      </c>
      <c r="F343" s="17">
        <f t="shared" ref="F343:F391" si="11">$C343*$E343</f>
        <v>24</v>
      </c>
    </row>
    <row r="344" spans="3:6" hidden="1" outlineLevel="3" x14ac:dyDescent="0.25">
      <c r="C344" s="9">
        <v>5</v>
      </c>
      <c r="D344" s="10" t="s">
        <v>380</v>
      </c>
      <c r="E344" s="17">
        <v>19</v>
      </c>
      <c r="F344" s="17">
        <f t="shared" si="11"/>
        <v>95</v>
      </c>
    </row>
    <row r="345" spans="3:6" hidden="1" outlineLevel="3" x14ac:dyDescent="0.25">
      <c r="C345" s="16">
        <v>2</v>
      </c>
      <c r="D345" s="10" t="s">
        <v>381</v>
      </c>
      <c r="E345" s="17">
        <v>16</v>
      </c>
      <c r="F345" s="17">
        <f t="shared" si="11"/>
        <v>32</v>
      </c>
    </row>
    <row r="346" spans="3:6" hidden="1" outlineLevel="3" x14ac:dyDescent="0.25">
      <c r="C346" s="16">
        <v>10</v>
      </c>
      <c r="D346" s="10" t="s">
        <v>382</v>
      </c>
      <c r="E346" s="17">
        <v>3</v>
      </c>
      <c r="F346" s="17">
        <f t="shared" si="11"/>
        <v>30</v>
      </c>
    </row>
    <row r="347" spans="3:6" hidden="1" outlineLevel="3" x14ac:dyDescent="0.25">
      <c r="C347" s="16">
        <v>5</v>
      </c>
      <c r="D347" s="10" t="s">
        <v>383</v>
      </c>
      <c r="E347" s="17">
        <v>9</v>
      </c>
      <c r="F347" s="17">
        <f t="shared" si="11"/>
        <v>45</v>
      </c>
    </row>
    <row r="348" spans="3:6" hidden="1" outlineLevel="3" x14ac:dyDescent="0.25">
      <c r="C348" s="16">
        <v>10</v>
      </c>
      <c r="D348" s="10" t="s">
        <v>384</v>
      </c>
      <c r="E348" s="17">
        <v>1.5</v>
      </c>
      <c r="F348" s="17">
        <f t="shared" si="11"/>
        <v>15</v>
      </c>
    </row>
    <row r="349" spans="3:6" hidden="1" outlineLevel="3" x14ac:dyDescent="0.25">
      <c r="C349" s="16">
        <v>2</v>
      </c>
      <c r="D349" s="10" t="s">
        <v>385</v>
      </c>
      <c r="E349" s="17">
        <v>5</v>
      </c>
      <c r="F349" s="17">
        <f t="shared" si="11"/>
        <v>10</v>
      </c>
    </row>
    <row r="350" spans="3:6" hidden="1" outlineLevel="3" x14ac:dyDescent="0.25">
      <c r="C350" s="16">
        <v>50</v>
      </c>
      <c r="D350" s="10" t="s">
        <v>386</v>
      </c>
      <c r="E350" s="17">
        <v>1</v>
      </c>
      <c r="F350" s="17">
        <f t="shared" si="11"/>
        <v>50</v>
      </c>
    </row>
    <row r="351" spans="3:6" hidden="1" outlineLevel="3" x14ac:dyDescent="0.25">
      <c r="C351" s="16">
        <v>5</v>
      </c>
      <c r="D351" s="10" t="s">
        <v>387</v>
      </c>
      <c r="E351" s="17">
        <v>6.5</v>
      </c>
      <c r="F351" s="17">
        <f t="shared" si="11"/>
        <v>32.5</v>
      </c>
    </row>
    <row r="352" spans="3:6" hidden="1" outlineLevel="3" x14ac:dyDescent="0.25">
      <c r="C352" s="16">
        <v>5</v>
      </c>
      <c r="D352" s="10" t="s">
        <v>388</v>
      </c>
      <c r="E352" s="17">
        <v>4</v>
      </c>
      <c r="F352" s="17">
        <f t="shared" si="11"/>
        <v>20</v>
      </c>
    </row>
    <row r="353" spans="3:6" hidden="1" outlineLevel="3" x14ac:dyDescent="0.25">
      <c r="C353" s="16">
        <v>5</v>
      </c>
      <c r="D353" s="10" t="s">
        <v>389</v>
      </c>
      <c r="E353" s="17">
        <v>3</v>
      </c>
      <c r="F353" s="17">
        <f t="shared" si="11"/>
        <v>15</v>
      </c>
    </row>
    <row r="354" spans="3:6" hidden="1" outlineLevel="3" x14ac:dyDescent="0.25">
      <c r="C354" s="16">
        <v>5</v>
      </c>
      <c r="D354" s="10" t="s">
        <v>390</v>
      </c>
      <c r="E354" s="17">
        <v>2.5</v>
      </c>
      <c r="F354" s="17">
        <f t="shared" si="11"/>
        <v>12.5</v>
      </c>
    </row>
    <row r="355" spans="3:6" hidden="1" outlineLevel="3" x14ac:dyDescent="0.25">
      <c r="C355" s="16">
        <v>10</v>
      </c>
      <c r="D355" s="10" t="s">
        <v>391</v>
      </c>
      <c r="E355" s="17">
        <v>8</v>
      </c>
      <c r="F355" s="17">
        <f t="shared" si="11"/>
        <v>80</v>
      </c>
    </row>
    <row r="356" spans="3:6" hidden="1" outlineLevel="3" x14ac:dyDescent="0.25">
      <c r="C356" s="16">
        <v>2</v>
      </c>
      <c r="D356" s="10" t="s">
        <v>392</v>
      </c>
      <c r="E356" s="17">
        <v>5</v>
      </c>
      <c r="F356" s="17">
        <f t="shared" si="11"/>
        <v>10</v>
      </c>
    </row>
    <row r="357" spans="3:6" hidden="1" outlineLevel="3" x14ac:dyDescent="0.25">
      <c r="C357" s="16">
        <v>2</v>
      </c>
      <c r="D357" s="10" t="s">
        <v>393</v>
      </c>
      <c r="E357" s="17">
        <v>4</v>
      </c>
      <c r="F357" s="17">
        <f t="shared" si="11"/>
        <v>8</v>
      </c>
    </row>
    <row r="358" spans="3:6" hidden="1" outlineLevel="3" x14ac:dyDescent="0.25">
      <c r="C358" s="16">
        <v>20</v>
      </c>
      <c r="D358" s="10" t="s">
        <v>394</v>
      </c>
      <c r="E358" s="17">
        <v>0.5</v>
      </c>
      <c r="F358" s="17">
        <f t="shared" si="11"/>
        <v>10</v>
      </c>
    </row>
    <row r="359" spans="3:6" hidden="1" outlineLevel="3" x14ac:dyDescent="0.25">
      <c r="C359" s="16">
        <v>5</v>
      </c>
      <c r="D359" s="10" t="s">
        <v>395</v>
      </c>
      <c r="E359" s="17">
        <v>7</v>
      </c>
      <c r="F359" s="17">
        <f t="shared" si="11"/>
        <v>35</v>
      </c>
    </row>
    <row r="360" spans="3:6" hidden="1" outlineLevel="3" x14ac:dyDescent="0.25">
      <c r="C360" s="16">
        <v>20</v>
      </c>
      <c r="D360" s="10" t="s">
        <v>396</v>
      </c>
      <c r="E360" s="17">
        <v>4</v>
      </c>
      <c r="F360" s="17">
        <f t="shared" si="11"/>
        <v>80</v>
      </c>
    </row>
    <row r="361" spans="3:6" hidden="1" outlineLevel="3" x14ac:dyDescent="0.25">
      <c r="C361" s="16">
        <v>5</v>
      </c>
      <c r="D361" s="10" t="s">
        <v>397</v>
      </c>
      <c r="E361" s="17">
        <v>0.8</v>
      </c>
      <c r="F361" s="17">
        <f t="shared" si="11"/>
        <v>4</v>
      </c>
    </row>
    <row r="362" spans="3:6" hidden="1" outlineLevel="3" x14ac:dyDescent="0.25">
      <c r="C362" s="16">
        <v>10</v>
      </c>
      <c r="D362" s="10" t="s">
        <v>398</v>
      </c>
      <c r="E362" s="17">
        <v>3.5</v>
      </c>
      <c r="F362" s="17">
        <f t="shared" si="11"/>
        <v>35</v>
      </c>
    </row>
    <row r="363" spans="3:6" hidden="1" outlineLevel="3" x14ac:dyDescent="0.25">
      <c r="C363" s="16">
        <v>10</v>
      </c>
      <c r="D363" s="10" t="s">
        <v>399</v>
      </c>
      <c r="E363" s="17">
        <v>0.6</v>
      </c>
      <c r="F363" s="17">
        <f t="shared" si="11"/>
        <v>6</v>
      </c>
    </row>
    <row r="364" spans="3:6" hidden="1" outlineLevel="3" x14ac:dyDescent="0.25">
      <c r="C364" s="16">
        <v>2</v>
      </c>
      <c r="D364" s="10" t="s">
        <v>400</v>
      </c>
      <c r="E364" s="17">
        <v>3</v>
      </c>
      <c r="F364" s="17">
        <f t="shared" si="11"/>
        <v>6</v>
      </c>
    </row>
    <row r="365" spans="3:6" hidden="1" outlineLevel="3" x14ac:dyDescent="0.25">
      <c r="C365" s="16">
        <v>20</v>
      </c>
      <c r="D365" s="10" t="s">
        <v>401</v>
      </c>
      <c r="E365" s="17">
        <v>0.1</v>
      </c>
      <c r="F365" s="17">
        <f t="shared" si="11"/>
        <v>2</v>
      </c>
    </row>
    <row r="366" spans="3:6" hidden="1" outlineLevel="3" x14ac:dyDescent="0.25">
      <c r="C366" s="16">
        <v>30</v>
      </c>
      <c r="D366" s="10" t="s">
        <v>402</v>
      </c>
      <c r="E366" s="17">
        <v>4</v>
      </c>
      <c r="F366" s="17">
        <f t="shared" si="11"/>
        <v>120</v>
      </c>
    </row>
    <row r="367" spans="3:6" hidden="1" outlineLevel="3" x14ac:dyDescent="0.25">
      <c r="C367" s="16">
        <v>20</v>
      </c>
      <c r="D367" s="10" t="s">
        <v>403</v>
      </c>
      <c r="E367" s="17">
        <v>3.5</v>
      </c>
      <c r="F367" s="17">
        <f t="shared" si="11"/>
        <v>70</v>
      </c>
    </row>
    <row r="368" spans="3:6" hidden="1" outlineLevel="3" x14ac:dyDescent="0.25">
      <c r="C368" s="16">
        <v>20</v>
      </c>
      <c r="D368" s="10" t="s">
        <v>404</v>
      </c>
      <c r="E368" s="17">
        <v>0.5</v>
      </c>
      <c r="F368" s="17">
        <f t="shared" si="11"/>
        <v>10</v>
      </c>
    </row>
    <row r="369" spans="3:6" hidden="1" outlineLevel="3" x14ac:dyDescent="0.25">
      <c r="C369" s="16">
        <v>15</v>
      </c>
      <c r="D369" s="10" t="s">
        <v>405</v>
      </c>
      <c r="E369" s="17">
        <v>3</v>
      </c>
      <c r="F369" s="17">
        <f t="shared" si="11"/>
        <v>45</v>
      </c>
    </row>
    <row r="370" spans="3:6" hidden="1" outlineLevel="3" x14ac:dyDescent="0.25">
      <c r="C370" s="16">
        <v>5</v>
      </c>
      <c r="D370" s="10" t="s">
        <v>406</v>
      </c>
      <c r="E370" s="17">
        <v>1</v>
      </c>
      <c r="F370" s="17">
        <f t="shared" si="11"/>
        <v>5</v>
      </c>
    </row>
    <row r="371" spans="3:6" hidden="1" outlineLevel="3" x14ac:dyDescent="0.25">
      <c r="C371" s="16">
        <v>20</v>
      </c>
      <c r="D371" s="10" t="s">
        <v>407</v>
      </c>
      <c r="E371" s="17">
        <v>1</v>
      </c>
      <c r="F371" s="17">
        <f t="shared" si="11"/>
        <v>20</v>
      </c>
    </row>
    <row r="372" spans="3:6" hidden="1" outlineLevel="3" x14ac:dyDescent="0.25">
      <c r="C372" s="16">
        <v>1</v>
      </c>
      <c r="D372" s="10" t="s">
        <v>408</v>
      </c>
      <c r="E372" s="17">
        <v>80</v>
      </c>
      <c r="F372" s="17">
        <f t="shared" si="11"/>
        <v>80</v>
      </c>
    </row>
    <row r="373" spans="3:6" hidden="1" outlineLevel="3" x14ac:dyDescent="0.25">
      <c r="C373" s="16">
        <v>1</v>
      </c>
      <c r="D373" s="10" t="s">
        <v>409</v>
      </c>
      <c r="E373" s="17">
        <v>10</v>
      </c>
      <c r="F373" s="17">
        <f t="shared" si="11"/>
        <v>10</v>
      </c>
    </row>
    <row r="374" spans="3:6" hidden="1" outlineLevel="3" x14ac:dyDescent="0.25">
      <c r="C374" s="16">
        <v>3</v>
      </c>
      <c r="D374" s="10" t="s">
        <v>410</v>
      </c>
      <c r="E374" s="17">
        <v>6</v>
      </c>
      <c r="F374" s="17">
        <f t="shared" si="11"/>
        <v>18</v>
      </c>
    </row>
    <row r="375" spans="3:6" hidden="1" outlineLevel="3" x14ac:dyDescent="0.25">
      <c r="C375" s="16">
        <v>2</v>
      </c>
      <c r="D375" s="10" t="s">
        <v>411</v>
      </c>
      <c r="E375" s="17">
        <v>20</v>
      </c>
      <c r="F375" s="17">
        <f t="shared" si="11"/>
        <v>40</v>
      </c>
    </row>
    <row r="376" spans="3:6" hidden="1" outlineLevel="3" x14ac:dyDescent="0.25">
      <c r="C376" s="16">
        <v>5</v>
      </c>
      <c r="D376" s="10" t="s">
        <v>412</v>
      </c>
      <c r="E376" s="17">
        <v>28</v>
      </c>
      <c r="F376" s="17">
        <f t="shared" si="11"/>
        <v>140</v>
      </c>
    </row>
    <row r="377" spans="3:6" hidden="1" outlineLevel="3" x14ac:dyDescent="0.25">
      <c r="C377" s="16">
        <v>10</v>
      </c>
      <c r="D377" s="10" t="s">
        <v>998</v>
      </c>
      <c r="E377" s="17">
        <v>1.4</v>
      </c>
      <c r="F377" s="17">
        <f t="shared" si="11"/>
        <v>14</v>
      </c>
    </row>
    <row r="378" spans="3:6" hidden="1" outlineLevel="3" x14ac:dyDescent="0.25">
      <c r="C378" s="16">
        <v>5</v>
      </c>
      <c r="D378" s="10" t="s">
        <v>414</v>
      </c>
      <c r="E378" s="17">
        <v>3</v>
      </c>
      <c r="F378" s="17">
        <f t="shared" si="11"/>
        <v>15</v>
      </c>
    </row>
    <row r="379" spans="3:6" hidden="1" outlineLevel="3" x14ac:dyDescent="0.25">
      <c r="C379" s="16">
        <v>5</v>
      </c>
      <c r="D379" s="10" t="s">
        <v>415</v>
      </c>
      <c r="E379" s="17">
        <v>6</v>
      </c>
      <c r="F379" s="17">
        <f t="shared" si="11"/>
        <v>30</v>
      </c>
    </row>
    <row r="380" spans="3:6" hidden="1" outlineLevel="3" x14ac:dyDescent="0.25">
      <c r="C380" s="16">
        <v>5</v>
      </c>
      <c r="D380" s="10" t="s">
        <v>416</v>
      </c>
      <c r="E380" s="17">
        <v>3</v>
      </c>
      <c r="F380" s="17">
        <f t="shared" si="11"/>
        <v>15</v>
      </c>
    </row>
    <row r="381" spans="3:6" hidden="1" outlineLevel="3" x14ac:dyDescent="0.25">
      <c r="C381" s="16">
        <v>50</v>
      </c>
      <c r="D381" s="10" t="s">
        <v>417</v>
      </c>
      <c r="E381" s="17">
        <v>0.4</v>
      </c>
      <c r="F381" s="17">
        <f t="shared" si="11"/>
        <v>20</v>
      </c>
    </row>
    <row r="382" spans="3:6" hidden="1" outlineLevel="3" x14ac:dyDescent="0.25">
      <c r="C382" s="16">
        <v>1</v>
      </c>
      <c r="D382" s="10" t="s">
        <v>418</v>
      </c>
      <c r="E382" s="17">
        <v>0.3</v>
      </c>
      <c r="F382" s="17">
        <f t="shared" si="11"/>
        <v>0.3</v>
      </c>
    </row>
    <row r="383" spans="3:6" hidden="1" outlineLevel="3" x14ac:dyDescent="0.25">
      <c r="C383" s="16">
        <v>5</v>
      </c>
      <c r="D383" s="10" t="s">
        <v>419</v>
      </c>
      <c r="E383" s="17">
        <v>2</v>
      </c>
      <c r="F383" s="17">
        <f t="shared" si="11"/>
        <v>10</v>
      </c>
    </row>
    <row r="384" spans="3:6" hidden="1" outlineLevel="3" x14ac:dyDescent="0.25">
      <c r="C384" s="16">
        <v>5</v>
      </c>
      <c r="D384" s="10" t="s">
        <v>420</v>
      </c>
      <c r="E384" s="17">
        <v>30</v>
      </c>
      <c r="F384" s="17">
        <f t="shared" si="11"/>
        <v>150</v>
      </c>
    </row>
    <row r="385" spans="3:7" hidden="1" outlineLevel="3" x14ac:dyDescent="0.25">
      <c r="C385" s="16">
        <v>2</v>
      </c>
      <c r="D385" s="10" t="s">
        <v>421</v>
      </c>
      <c r="E385" s="17">
        <v>2.5</v>
      </c>
      <c r="F385" s="17">
        <f t="shared" si="11"/>
        <v>5</v>
      </c>
    </row>
    <row r="386" spans="3:7" hidden="1" outlineLevel="3" x14ac:dyDescent="0.25">
      <c r="C386" s="16">
        <v>2</v>
      </c>
      <c r="D386" s="10" t="s">
        <v>422</v>
      </c>
      <c r="E386" s="17">
        <v>15</v>
      </c>
      <c r="F386" s="17">
        <f t="shared" si="11"/>
        <v>30</v>
      </c>
    </row>
    <row r="387" spans="3:7" hidden="1" outlineLevel="3" x14ac:dyDescent="0.25">
      <c r="C387" s="16">
        <v>10</v>
      </c>
      <c r="D387" s="10" t="s">
        <v>423</v>
      </c>
      <c r="E387" s="17">
        <v>3</v>
      </c>
      <c r="F387" s="17">
        <f t="shared" si="11"/>
        <v>30</v>
      </c>
    </row>
    <row r="388" spans="3:7" hidden="1" outlineLevel="3" x14ac:dyDescent="0.25">
      <c r="C388" s="16">
        <v>5</v>
      </c>
      <c r="D388" s="10" t="s">
        <v>999</v>
      </c>
      <c r="E388" s="17">
        <v>3</v>
      </c>
      <c r="F388" s="17">
        <f t="shared" si="11"/>
        <v>15</v>
      </c>
    </row>
    <row r="389" spans="3:7" hidden="1" outlineLevel="3" x14ac:dyDescent="0.25">
      <c r="C389" s="16">
        <v>100</v>
      </c>
      <c r="D389" s="10" t="s">
        <v>425</v>
      </c>
      <c r="E389" s="17">
        <v>0.1</v>
      </c>
      <c r="F389" s="17">
        <f t="shared" si="11"/>
        <v>10</v>
      </c>
    </row>
    <row r="390" spans="3:7" hidden="1" outlineLevel="3" x14ac:dyDescent="0.25">
      <c r="C390" s="16">
        <v>5</v>
      </c>
      <c r="D390" s="10" t="s">
        <v>426</v>
      </c>
      <c r="E390" s="17">
        <v>20</v>
      </c>
      <c r="F390" s="17">
        <f t="shared" si="11"/>
        <v>100</v>
      </c>
    </row>
    <row r="391" spans="3:7" hidden="1" outlineLevel="3" x14ac:dyDescent="0.25">
      <c r="C391" s="16">
        <v>0</v>
      </c>
      <c r="D391" s="10" t="s">
        <v>589</v>
      </c>
      <c r="E391" s="17">
        <v>0</v>
      </c>
      <c r="F391" s="17">
        <f t="shared" si="11"/>
        <v>0</v>
      </c>
    </row>
    <row r="392" spans="3:7" hidden="1" outlineLevel="2" collapsed="1" x14ac:dyDescent="0.25">
      <c r="C392" s="4"/>
      <c r="D392" s="4"/>
      <c r="E392" s="14"/>
      <c r="F392" s="13">
        <f>SUM(F342:F391)</f>
        <v>1791.3</v>
      </c>
    </row>
    <row r="393" spans="3:7" hidden="1" outlineLevel="2" x14ac:dyDescent="0.25">
      <c r="C393" s="8"/>
      <c r="D393" s="8"/>
      <c r="E393" s="8"/>
      <c r="F393" s="8"/>
    </row>
    <row r="394" spans="3:7" hidden="1" outlineLevel="2" x14ac:dyDescent="0.25">
      <c r="C394" s="145" t="s">
        <v>47</v>
      </c>
      <c r="D394" s="145"/>
      <c r="E394" s="145"/>
      <c r="F394" s="4"/>
    </row>
    <row r="395" spans="3:7" hidden="1" outlineLevel="3" x14ac:dyDescent="0.25">
      <c r="C395" s="8" t="s">
        <v>9</v>
      </c>
      <c r="D395" s="8" t="s">
        <v>10</v>
      </c>
      <c r="E395" s="8" t="s">
        <v>11</v>
      </c>
      <c r="F395" s="8" t="s">
        <v>12</v>
      </c>
    </row>
    <row r="396" spans="3:7" hidden="1" outlineLevel="3" x14ac:dyDescent="0.25">
      <c r="C396" s="6">
        <v>8</v>
      </c>
      <c r="D396" s="4" t="s">
        <v>61</v>
      </c>
      <c r="E396" s="123">
        <v>200</v>
      </c>
      <c r="F396" s="17">
        <f>C396*E396</f>
        <v>1600</v>
      </c>
      <c r="G396" s="116">
        <v>200</v>
      </c>
    </row>
    <row r="397" spans="3:7" hidden="1" outlineLevel="3" x14ac:dyDescent="0.25">
      <c r="C397" s="6">
        <v>0</v>
      </c>
      <c r="D397" s="4" t="s">
        <v>589</v>
      </c>
      <c r="E397" s="17">
        <v>0</v>
      </c>
      <c r="F397" s="17">
        <f>C397*E397</f>
        <v>0</v>
      </c>
    </row>
    <row r="398" spans="3:7" hidden="1" outlineLevel="2" collapsed="1" x14ac:dyDescent="0.25">
      <c r="C398" s="4"/>
      <c r="D398" s="4"/>
      <c r="E398" s="14"/>
      <c r="F398" s="13">
        <f>(F396+F397)*H11</f>
        <v>1600</v>
      </c>
    </row>
    <row r="399" spans="3:7" hidden="1" outlineLevel="1" collapsed="1" x14ac:dyDescent="0.25"/>
    <row r="400" spans="3:7" hidden="1" outlineLevel="1" x14ac:dyDescent="0.25"/>
    <row r="401" spans="3:7" hidden="1" outlineLevel="1" x14ac:dyDescent="0.25">
      <c r="C401" s="160" t="s">
        <v>20</v>
      </c>
      <c r="D401" s="160"/>
      <c r="E401" s="160"/>
      <c r="F401" s="160"/>
    </row>
    <row r="402" spans="3:7" ht="17.25" hidden="1" outlineLevel="1" x14ac:dyDescent="0.4">
      <c r="G402" s="25">
        <f>F411+F417</f>
        <v>32700</v>
      </c>
    </row>
    <row r="403" spans="3:7" hidden="1" outlineLevel="2" x14ac:dyDescent="0.25"/>
    <row r="404" spans="3:7" hidden="1" outlineLevel="2" x14ac:dyDescent="0.25">
      <c r="C404" s="154" t="s">
        <v>331</v>
      </c>
      <c r="D404" s="154"/>
      <c r="E404" s="154"/>
    </row>
    <row r="405" spans="3:7" hidden="1" outlineLevel="3" x14ac:dyDescent="0.25">
      <c r="C405" s="1" t="s">
        <v>9</v>
      </c>
      <c r="D405" s="1" t="s">
        <v>10</v>
      </c>
      <c r="E405" s="1" t="s">
        <v>11</v>
      </c>
      <c r="F405" s="8" t="s">
        <v>12</v>
      </c>
    </row>
    <row r="406" spans="3:7" hidden="1" outlineLevel="3" x14ac:dyDescent="0.25">
      <c r="C406" s="2">
        <f>H13</f>
        <v>1</v>
      </c>
      <c r="D406" t="s">
        <v>28</v>
      </c>
      <c r="E406" s="12">
        <f>Personalkosten!H15</f>
        <v>1656</v>
      </c>
      <c r="F406" s="12">
        <f>$C406*$E406</f>
        <v>1656</v>
      </c>
    </row>
    <row r="407" spans="3:7" hidden="1" outlineLevel="3" x14ac:dyDescent="0.25">
      <c r="C407" s="2">
        <f>H16</f>
        <v>3</v>
      </c>
      <c r="D407" t="s">
        <v>17</v>
      </c>
      <c r="E407" s="12">
        <f>Personalkosten!H20</f>
        <v>138</v>
      </c>
      <c r="F407" s="12">
        <f t="shared" ref="F407:F410" si="12">$C407*$E407</f>
        <v>414</v>
      </c>
    </row>
    <row r="408" spans="3:7" hidden="1" outlineLevel="3" x14ac:dyDescent="0.25">
      <c r="C408" s="2">
        <f>H15</f>
        <v>1</v>
      </c>
      <c r="D408" t="s">
        <v>31</v>
      </c>
      <c r="E408" s="12">
        <f>Personalkosten!H17</f>
        <v>8970</v>
      </c>
      <c r="F408" s="12">
        <f t="shared" si="12"/>
        <v>8970</v>
      </c>
    </row>
    <row r="409" spans="3:7" hidden="1" outlineLevel="3" x14ac:dyDescent="0.25">
      <c r="C409" s="2">
        <f>H14+H16</f>
        <v>10</v>
      </c>
      <c r="D409" t="s">
        <v>33</v>
      </c>
      <c r="E409" s="12">
        <f>Personalkosten!H18</f>
        <v>1104</v>
      </c>
      <c r="F409" s="12">
        <f t="shared" si="12"/>
        <v>11040</v>
      </c>
    </row>
    <row r="410" spans="3:7" hidden="1" outlineLevel="3" x14ac:dyDescent="0.25">
      <c r="C410" s="2">
        <v>0</v>
      </c>
      <c r="D410" t="s">
        <v>589</v>
      </c>
      <c r="E410" s="12">
        <v>0</v>
      </c>
      <c r="F410" s="12">
        <f t="shared" si="12"/>
        <v>0</v>
      </c>
    </row>
    <row r="411" spans="3:7" hidden="1" outlineLevel="2" collapsed="1" x14ac:dyDescent="0.25">
      <c r="F411" s="11">
        <f>SUM(F406:F410)</f>
        <v>22080</v>
      </c>
    </row>
    <row r="412" spans="3:7" hidden="1" outlineLevel="2" x14ac:dyDescent="0.25"/>
    <row r="413" spans="3:7" hidden="1" outlineLevel="2" x14ac:dyDescent="0.25">
      <c r="C413" s="154" t="s">
        <v>18</v>
      </c>
      <c r="D413" s="154"/>
      <c r="E413" s="154"/>
    </row>
    <row r="414" spans="3:7" hidden="1" outlineLevel="3" x14ac:dyDescent="0.25">
      <c r="C414" s="1" t="s">
        <v>9</v>
      </c>
      <c r="D414" s="1" t="s">
        <v>10</v>
      </c>
      <c r="E414" s="1" t="s">
        <v>11</v>
      </c>
      <c r="F414" s="8" t="s">
        <v>12</v>
      </c>
    </row>
    <row r="415" spans="3:7" hidden="1" outlineLevel="3" x14ac:dyDescent="0.25">
      <c r="C415" s="2">
        <f>SUM(H13:H16)</f>
        <v>12</v>
      </c>
      <c r="D415" t="s">
        <v>18</v>
      </c>
      <c r="E415" s="12">
        <f>Personalkosten!I33</f>
        <v>885</v>
      </c>
      <c r="F415" s="12">
        <f>C415*E415</f>
        <v>10620</v>
      </c>
    </row>
    <row r="416" spans="3:7" hidden="1" outlineLevel="3" x14ac:dyDescent="0.25">
      <c r="C416" s="2">
        <v>0</v>
      </c>
      <c r="D416" t="s">
        <v>589</v>
      </c>
      <c r="E416" s="12">
        <v>0</v>
      </c>
      <c r="F416" s="12">
        <f>C416*E416</f>
        <v>0</v>
      </c>
    </row>
    <row r="417" spans="3:8" hidden="1" outlineLevel="2" collapsed="1" x14ac:dyDescent="0.25">
      <c r="F417" s="11">
        <f>SUM(F415:F416)</f>
        <v>10620</v>
      </c>
    </row>
    <row r="418" spans="3:8" hidden="1" outlineLevel="2" x14ac:dyDescent="0.25"/>
    <row r="419" spans="3:8" hidden="1" outlineLevel="1" collapsed="1" x14ac:dyDescent="0.25"/>
    <row r="420" spans="3:8" hidden="1" outlineLevel="1" x14ac:dyDescent="0.25"/>
    <row r="421" spans="3:8" hidden="1" outlineLevel="1" x14ac:dyDescent="0.25">
      <c r="C421" s="155" t="s">
        <v>12</v>
      </c>
      <c r="D421" s="155"/>
      <c r="E421" s="155"/>
      <c r="F421" s="155"/>
    </row>
    <row r="422" spans="3:8" ht="17.25" collapsed="1" x14ac:dyDescent="0.4">
      <c r="G422" s="47">
        <f>G22+G402</f>
        <v>368917.47000000003</v>
      </c>
      <c r="H422" s="12"/>
    </row>
    <row r="424" spans="3:8" ht="15.75" thickBot="1" x14ac:dyDescent="0.3"/>
    <row r="425" spans="3:8" ht="30.75" customHeight="1" thickBot="1" x14ac:dyDescent="0.3">
      <c r="C425" s="156" t="s">
        <v>769</v>
      </c>
      <c r="D425" s="157"/>
      <c r="E425" s="157"/>
      <c r="F425" s="158"/>
    </row>
    <row r="426" spans="3:8" hidden="1" outlineLevel="1" x14ac:dyDescent="0.25"/>
    <row r="427" spans="3:8" hidden="1" outlineLevel="1" x14ac:dyDescent="0.25"/>
    <row r="428" spans="3:8" hidden="1" outlineLevel="1" x14ac:dyDescent="0.25">
      <c r="C428" s="159" t="s">
        <v>336</v>
      </c>
      <c r="D428" s="159"/>
      <c r="E428" s="159"/>
    </row>
    <row r="429" spans="3:8" hidden="1" outlineLevel="2" x14ac:dyDescent="0.25">
      <c r="C429" s="8" t="s">
        <v>9</v>
      </c>
      <c r="D429" s="8" t="s">
        <v>10</v>
      </c>
      <c r="E429" s="8" t="s">
        <v>11</v>
      </c>
      <c r="F429" s="8" t="s">
        <v>12</v>
      </c>
      <c r="G429" s="4"/>
    </row>
    <row r="430" spans="3:8" hidden="1" outlineLevel="2" x14ac:dyDescent="0.25">
      <c r="C430" s="6">
        <v>12</v>
      </c>
      <c r="D430" s="4" t="s">
        <v>46</v>
      </c>
      <c r="E430" s="129">
        <v>15</v>
      </c>
      <c r="F430" s="14">
        <f>$C430*$E430</f>
        <v>180</v>
      </c>
      <c r="G430" s="122"/>
    </row>
    <row r="431" spans="3:8" hidden="1" outlineLevel="2" x14ac:dyDescent="0.25">
      <c r="C431" s="6">
        <v>1</v>
      </c>
      <c r="D431" s="4" t="s">
        <v>45</v>
      </c>
      <c r="E431" s="129">
        <v>15</v>
      </c>
      <c r="F431" s="14">
        <f t="shared" ref="F431:F438" si="13">$C431*$E431</f>
        <v>15</v>
      </c>
      <c r="G431" s="4"/>
    </row>
    <row r="432" spans="3:8" hidden="1" outlineLevel="2" x14ac:dyDescent="0.25">
      <c r="C432" s="6">
        <v>1</v>
      </c>
      <c r="D432" s="4" t="s">
        <v>298</v>
      </c>
      <c r="E432" s="129">
        <v>50</v>
      </c>
      <c r="F432" s="14">
        <f t="shared" si="13"/>
        <v>50</v>
      </c>
      <c r="G432" s="4"/>
    </row>
    <row r="433" spans="3:7" hidden="1" outlineLevel="2" x14ac:dyDescent="0.25">
      <c r="C433" s="16">
        <v>1</v>
      </c>
      <c r="D433" s="10" t="s">
        <v>327</v>
      </c>
      <c r="E433" s="129">
        <v>90</v>
      </c>
      <c r="F433" s="14">
        <f t="shared" si="13"/>
        <v>90</v>
      </c>
      <c r="G433" s="4"/>
    </row>
    <row r="434" spans="3:7" hidden="1" outlineLevel="2" x14ac:dyDescent="0.25">
      <c r="C434" s="16">
        <v>7</v>
      </c>
      <c r="D434" s="10" t="s">
        <v>328</v>
      </c>
      <c r="E434" s="129">
        <v>80</v>
      </c>
      <c r="F434" s="14">
        <f t="shared" si="13"/>
        <v>560</v>
      </c>
      <c r="G434" s="4"/>
    </row>
    <row r="435" spans="3:7" hidden="1" outlineLevel="2" x14ac:dyDescent="0.25">
      <c r="C435" s="16">
        <v>1</v>
      </c>
      <c r="D435" s="10" t="s">
        <v>329</v>
      </c>
      <c r="E435" s="129">
        <v>18</v>
      </c>
      <c r="F435" s="14">
        <f t="shared" si="13"/>
        <v>18</v>
      </c>
      <c r="G435" s="4"/>
    </row>
    <row r="436" spans="3:7" hidden="1" outlineLevel="2" x14ac:dyDescent="0.25">
      <c r="C436" s="16">
        <v>2</v>
      </c>
      <c r="D436" s="10" t="s">
        <v>330</v>
      </c>
      <c r="E436" s="129">
        <v>50</v>
      </c>
      <c r="F436" s="14">
        <f t="shared" si="13"/>
        <v>100</v>
      </c>
      <c r="G436" s="4"/>
    </row>
    <row r="437" spans="3:7" hidden="1" outlineLevel="2" x14ac:dyDescent="0.25">
      <c r="C437" s="16">
        <v>7</v>
      </c>
      <c r="D437" s="10" t="s">
        <v>304</v>
      </c>
      <c r="E437" s="129">
        <v>18</v>
      </c>
      <c r="F437" s="14">
        <f t="shared" si="13"/>
        <v>126</v>
      </c>
      <c r="G437" s="4"/>
    </row>
    <row r="438" spans="3:7" hidden="1" outlineLevel="2" x14ac:dyDescent="0.25">
      <c r="C438" s="16">
        <v>0</v>
      </c>
      <c r="D438" s="10" t="s">
        <v>589</v>
      </c>
      <c r="E438" s="14">
        <v>0</v>
      </c>
      <c r="F438" s="14">
        <f t="shared" si="13"/>
        <v>0</v>
      </c>
      <c r="G438" s="4"/>
    </row>
    <row r="439" spans="3:7" hidden="1" outlineLevel="1" collapsed="1" x14ac:dyDescent="0.25">
      <c r="F439" s="24">
        <f>SUM(F430:F438)*H11</f>
        <v>1139</v>
      </c>
    </row>
    <row r="440" spans="3:7" hidden="1" outlineLevel="1" x14ac:dyDescent="0.25"/>
    <row r="441" spans="3:7" hidden="1" outlineLevel="1" x14ac:dyDescent="0.25">
      <c r="C441" s="154" t="s">
        <v>592</v>
      </c>
      <c r="D441" s="154"/>
      <c r="E441" s="154"/>
    </row>
    <row r="442" spans="3:7" hidden="1" outlineLevel="2" x14ac:dyDescent="0.25">
      <c r="C442" s="8" t="s">
        <v>9</v>
      </c>
      <c r="D442" s="8" t="s">
        <v>10</v>
      </c>
      <c r="E442" s="8" t="s">
        <v>11</v>
      </c>
      <c r="F442" s="8" t="s">
        <v>12</v>
      </c>
    </row>
    <row r="443" spans="3:7" hidden="1" outlineLevel="2" x14ac:dyDescent="0.25">
      <c r="C443" s="2">
        <v>1</v>
      </c>
      <c r="D443" t="s">
        <v>332</v>
      </c>
      <c r="E443" s="12">
        <f>Personalkosten!F72</f>
        <v>690</v>
      </c>
      <c r="F443" s="12">
        <f>C443*E443</f>
        <v>690</v>
      </c>
    </row>
    <row r="444" spans="3:7" hidden="1" outlineLevel="2" x14ac:dyDescent="0.25">
      <c r="C444" s="83">
        <f>SUM(H13:H16)</f>
        <v>12</v>
      </c>
      <c r="D444" t="s">
        <v>784</v>
      </c>
      <c r="E444" s="12">
        <v>50</v>
      </c>
      <c r="F444" s="12">
        <f>C444*E444</f>
        <v>600</v>
      </c>
    </row>
    <row r="445" spans="3:7" hidden="1" outlineLevel="2" x14ac:dyDescent="0.25">
      <c r="C445" s="2">
        <v>0</v>
      </c>
      <c r="D445" t="s">
        <v>589</v>
      </c>
      <c r="E445" s="12">
        <v>0</v>
      </c>
      <c r="F445" s="12">
        <f>C445*E445</f>
        <v>0</v>
      </c>
    </row>
    <row r="446" spans="3:7" hidden="1" outlineLevel="1" collapsed="1" x14ac:dyDescent="0.25">
      <c r="F446" s="24">
        <f>SUM(F443:F445)</f>
        <v>1290</v>
      </c>
    </row>
    <row r="447" spans="3:7" hidden="1" outlineLevel="1" x14ac:dyDescent="0.25"/>
    <row r="448" spans="3:7" hidden="1" outlineLevel="1" x14ac:dyDescent="0.25">
      <c r="C448" s="153" t="s">
        <v>326</v>
      </c>
      <c r="D448" s="153"/>
      <c r="E448" s="153"/>
    </row>
    <row r="449" spans="3:6" hidden="1" outlineLevel="2" x14ac:dyDescent="0.25">
      <c r="C449" s="8" t="s">
        <v>9</v>
      </c>
      <c r="D449" s="8" t="s">
        <v>10</v>
      </c>
      <c r="E449" s="8" t="s">
        <v>11</v>
      </c>
      <c r="F449" s="8" t="s">
        <v>12</v>
      </c>
    </row>
    <row r="450" spans="3:6" hidden="1" outlineLevel="2" x14ac:dyDescent="0.25">
      <c r="C450" s="2">
        <f>H11</f>
        <v>1</v>
      </c>
      <c r="D450" t="s">
        <v>588</v>
      </c>
      <c r="E450" s="14">
        <v>3000</v>
      </c>
      <c r="F450" s="14">
        <f t="shared" ref="F450:F451" si="14">$C450*$E450</f>
        <v>3000</v>
      </c>
    </row>
    <row r="451" spans="3:6" hidden="1" outlineLevel="2" x14ac:dyDescent="0.25">
      <c r="C451" s="2">
        <f>H12</f>
        <v>2</v>
      </c>
      <c r="D451" t="s">
        <v>587</v>
      </c>
      <c r="E451" s="14">
        <v>3000</v>
      </c>
      <c r="F451" s="14">
        <f t="shared" si="14"/>
        <v>6000</v>
      </c>
    </row>
    <row r="452" spans="3:6" hidden="1" outlineLevel="2" x14ac:dyDescent="0.25">
      <c r="C452" s="2">
        <f>H11</f>
        <v>1</v>
      </c>
      <c r="D452" t="s">
        <v>343</v>
      </c>
      <c r="E452" s="54">
        <v>0</v>
      </c>
      <c r="F452" s="54">
        <f t="shared" ref="F452:F454" si="15">$C452*$E452</f>
        <v>0</v>
      </c>
    </row>
    <row r="453" spans="3:6" hidden="1" outlineLevel="2" x14ac:dyDescent="0.25">
      <c r="C453" s="2">
        <f>H12</f>
        <v>2</v>
      </c>
      <c r="D453" t="s">
        <v>334</v>
      </c>
      <c r="E453" s="54">
        <v>0</v>
      </c>
      <c r="F453" s="54">
        <f t="shared" si="15"/>
        <v>0</v>
      </c>
    </row>
    <row r="454" spans="3:6" hidden="1" outlineLevel="2" x14ac:dyDescent="0.25">
      <c r="C454" s="2">
        <v>0</v>
      </c>
      <c r="D454" t="s">
        <v>589</v>
      </c>
      <c r="E454" s="54">
        <v>0</v>
      </c>
      <c r="F454" s="54">
        <f t="shared" si="15"/>
        <v>0</v>
      </c>
    </row>
    <row r="455" spans="3:6" hidden="1" outlineLevel="1" collapsed="1" x14ac:dyDescent="0.25">
      <c r="C455" s="2"/>
      <c r="E455" s="12"/>
      <c r="F455" s="24">
        <f>SUM(F450:F454)</f>
        <v>9000</v>
      </c>
    </row>
    <row r="456" spans="3:6" hidden="1" outlineLevel="1" x14ac:dyDescent="0.25"/>
    <row r="457" spans="3:6" hidden="1" outlineLevel="1" x14ac:dyDescent="0.25">
      <c r="C457" s="159" t="s">
        <v>593</v>
      </c>
      <c r="D457" s="159"/>
      <c r="E457" s="159"/>
    </row>
    <row r="458" spans="3:6" hidden="1" outlineLevel="2" x14ac:dyDescent="0.25">
      <c r="C458" s="8" t="s">
        <v>9</v>
      </c>
      <c r="D458" s="8" t="s">
        <v>10</v>
      </c>
      <c r="E458" s="8" t="s">
        <v>11</v>
      </c>
      <c r="F458" s="8" t="s">
        <v>12</v>
      </c>
    </row>
    <row r="459" spans="3:6" hidden="1" outlineLevel="2" x14ac:dyDescent="0.25">
      <c r="C459" s="2">
        <v>1</v>
      </c>
      <c r="D459" t="s">
        <v>755</v>
      </c>
      <c r="E459" s="12">
        <v>30</v>
      </c>
      <c r="F459" s="46">
        <f>C459*E459</f>
        <v>30</v>
      </c>
    </row>
    <row r="460" spans="3:6" hidden="1" outlineLevel="2" x14ac:dyDescent="0.25">
      <c r="C460" s="2">
        <v>4</v>
      </c>
      <c r="D460" t="s">
        <v>756</v>
      </c>
      <c r="E460" s="12">
        <v>33</v>
      </c>
      <c r="F460" s="46">
        <f>C460*E460</f>
        <v>132</v>
      </c>
    </row>
    <row r="461" spans="3:6" hidden="1" outlineLevel="2" x14ac:dyDescent="0.25">
      <c r="C461" s="2">
        <v>0</v>
      </c>
      <c r="D461" t="s">
        <v>589</v>
      </c>
      <c r="E461" s="12">
        <v>0</v>
      </c>
      <c r="F461" s="46">
        <f>C461*E461</f>
        <v>0</v>
      </c>
    </row>
    <row r="462" spans="3:6" hidden="1" outlineLevel="1" collapsed="1" x14ac:dyDescent="0.25">
      <c r="F462" s="24">
        <f>(SUM(F459:F461)/2)*H11</f>
        <v>81</v>
      </c>
    </row>
    <row r="463" spans="3:6" hidden="1" outlineLevel="1" x14ac:dyDescent="0.25"/>
    <row r="464" spans="3:6" hidden="1" outlineLevel="1" x14ac:dyDescent="0.25">
      <c r="C464" s="153" t="s">
        <v>744</v>
      </c>
      <c r="D464" s="153"/>
      <c r="E464" s="153"/>
    </row>
    <row r="465" spans="3:6" hidden="1" outlineLevel="2" x14ac:dyDescent="0.25">
      <c r="C465" s="8" t="s">
        <v>11</v>
      </c>
      <c r="D465" s="8" t="s">
        <v>10</v>
      </c>
      <c r="E465" s="8" t="s">
        <v>509</v>
      </c>
      <c r="F465" s="8" t="s">
        <v>510</v>
      </c>
    </row>
    <row r="466" spans="3:6" hidden="1" outlineLevel="2" x14ac:dyDescent="0.25">
      <c r="C466" s="71">
        <f>F33</f>
        <v>25</v>
      </c>
      <c r="D466" s="4" t="s">
        <v>143</v>
      </c>
      <c r="E466" s="53">
        <v>5</v>
      </c>
      <c r="F466" s="71">
        <f>$C466/$E466</f>
        <v>5</v>
      </c>
    </row>
    <row r="467" spans="3:6" hidden="1" outlineLevel="2" x14ac:dyDescent="0.25">
      <c r="C467" s="71">
        <f>F34</f>
        <v>2</v>
      </c>
      <c r="D467" s="10" t="s">
        <v>196</v>
      </c>
      <c r="E467" s="53">
        <v>5</v>
      </c>
      <c r="F467" s="71">
        <f t="shared" ref="F467:F516" si="16">$C467/$E467</f>
        <v>0.4</v>
      </c>
    </row>
    <row r="468" spans="3:6" hidden="1" outlineLevel="2" x14ac:dyDescent="0.25">
      <c r="C468" s="71">
        <f>F35</f>
        <v>2</v>
      </c>
      <c r="D468" s="10" t="s">
        <v>197</v>
      </c>
      <c r="E468" s="53">
        <v>5</v>
      </c>
      <c r="F468" s="71">
        <f t="shared" si="16"/>
        <v>0.4</v>
      </c>
    </row>
    <row r="469" spans="3:6" hidden="1" outlineLevel="2" x14ac:dyDescent="0.25">
      <c r="C469" s="71">
        <f>F36</f>
        <v>2</v>
      </c>
      <c r="D469" s="10" t="s">
        <v>198</v>
      </c>
      <c r="E469" s="72">
        <v>5</v>
      </c>
      <c r="F469" s="71">
        <f t="shared" si="16"/>
        <v>0.4</v>
      </c>
    </row>
    <row r="470" spans="3:6" hidden="1" outlineLevel="2" x14ac:dyDescent="0.25">
      <c r="C470" s="71">
        <f>F37</f>
        <v>2</v>
      </c>
      <c r="D470" s="10" t="s">
        <v>199</v>
      </c>
      <c r="E470" s="72">
        <v>5</v>
      </c>
      <c r="F470" s="71">
        <f t="shared" si="16"/>
        <v>0.4</v>
      </c>
    </row>
    <row r="471" spans="3:6" hidden="1" outlineLevel="2" x14ac:dyDescent="0.25">
      <c r="C471" s="71">
        <f>F39</f>
        <v>12.5</v>
      </c>
      <c r="D471" s="10" t="s">
        <v>144</v>
      </c>
      <c r="E471" s="72">
        <v>3</v>
      </c>
      <c r="F471" s="71">
        <f t="shared" si="16"/>
        <v>4.166666666666667</v>
      </c>
    </row>
    <row r="472" spans="3:6" hidden="1" outlineLevel="2" x14ac:dyDescent="0.25">
      <c r="C472" s="71">
        <f>F41</f>
        <v>150</v>
      </c>
      <c r="D472" s="10" t="s">
        <v>200</v>
      </c>
      <c r="E472" s="72">
        <v>3</v>
      </c>
      <c r="F472" s="71">
        <f t="shared" si="16"/>
        <v>50</v>
      </c>
    </row>
    <row r="473" spans="3:6" hidden="1" outlineLevel="2" x14ac:dyDescent="0.25">
      <c r="C473" s="71">
        <f>F42</f>
        <v>3</v>
      </c>
      <c r="D473" s="10" t="s">
        <v>201</v>
      </c>
      <c r="E473" s="72">
        <v>5</v>
      </c>
      <c r="F473" s="71">
        <f t="shared" si="16"/>
        <v>0.6</v>
      </c>
    </row>
    <row r="474" spans="3:6" ht="18" hidden="1" outlineLevel="2" x14ac:dyDescent="0.35">
      <c r="C474" s="71">
        <f>F43</f>
        <v>160</v>
      </c>
      <c r="D474" s="10" t="s">
        <v>202</v>
      </c>
      <c r="E474" s="72">
        <v>5</v>
      </c>
      <c r="F474" s="71">
        <f t="shared" si="16"/>
        <v>32</v>
      </c>
    </row>
    <row r="475" spans="3:6" ht="18" hidden="1" outlineLevel="2" x14ac:dyDescent="0.35">
      <c r="C475" s="71">
        <f>F44</f>
        <v>40</v>
      </c>
      <c r="D475" s="10" t="s">
        <v>203</v>
      </c>
      <c r="E475" s="72">
        <v>5</v>
      </c>
      <c r="F475" s="71">
        <f t="shared" si="16"/>
        <v>8</v>
      </c>
    </row>
    <row r="476" spans="3:6" ht="17.25" hidden="1" customHeight="1" outlineLevel="2" x14ac:dyDescent="0.35">
      <c r="C476" s="71">
        <f>F45</f>
        <v>20</v>
      </c>
      <c r="D476" s="10" t="s">
        <v>742</v>
      </c>
      <c r="E476" s="72">
        <v>5</v>
      </c>
      <c r="F476" s="71">
        <f t="shared" si="16"/>
        <v>4</v>
      </c>
    </row>
    <row r="477" spans="3:6" hidden="1" outlineLevel="2" x14ac:dyDescent="0.25">
      <c r="C477" s="71">
        <f>F50</f>
        <v>9</v>
      </c>
      <c r="D477" s="10" t="s">
        <v>204</v>
      </c>
      <c r="E477" s="72">
        <v>3</v>
      </c>
      <c r="F477" s="71">
        <f t="shared" si="16"/>
        <v>3</v>
      </c>
    </row>
    <row r="478" spans="3:6" hidden="1" outlineLevel="2" x14ac:dyDescent="0.25">
      <c r="C478" s="71">
        <f>F53</f>
        <v>20</v>
      </c>
      <c r="D478" s="10" t="s">
        <v>205</v>
      </c>
      <c r="E478" s="72">
        <v>4</v>
      </c>
      <c r="F478" s="71">
        <f t="shared" si="16"/>
        <v>5</v>
      </c>
    </row>
    <row r="479" spans="3:6" hidden="1" outlineLevel="2" x14ac:dyDescent="0.25">
      <c r="C479" s="71">
        <f>F55</f>
        <v>100</v>
      </c>
      <c r="D479" s="10" t="s">
        <v>132</v>
      </c>
      <c r="E479" s="72">
        <v>5</v>
      </c>
      <c r="F479" s="71">
        <f t="shared" si="16"/>
        <v>20</v>
      </c>
    </row>
    <row r="480" spans="3:6" hidden="1" outlineLevel="2" x14ac:dyDescent="0.25">
      <c r="C480" s="71">
        <f>F65</f>
        <v>25</v>
      </c>
      <c r="D480" s="10" t="s">
        <v>206</v>
      </c>
      <c r="E480" s="72">
        <v>5</v>
      </c>
      <c r="F480" s="71">
        <f t="shared" si="16"/>
        <v>5</v>
      </c>
    </row>
    <row r="481" spans="3:6" hidden="1" outlineLevel="2" x14ac:dyDescent="0.25">
      <c r="C481" s="71">
        <f>F66</f>
        <v>20</v>
      </c>
      <c r="D481" s="10" t="s">
        <v>207</v>
      </c>
      <c r="E481" s="72">
        <v>4</v>
      </c>
      <c r="F481" s="71">
        <f t="shared" si="16"/>
        <v>5</v>
      </c>
    </row>
    <row r="482" spans="3:6" hidden="1" outlineLevel="2" x14ac:dyDescent="0.25">
      <c r="C482" s="71">
        <f>F68</f>
        <v>4.5</v>
      </c>
      <c r="D482" s="10" t="s">
        <v>208</v>
      </c>
      <c r="E482" s="72">
        <v>3</v>
      </c>
      <c r="F482" s="71">
        <f t="shared" si="16"/>
        <v>1.5</v>
      </c>
    </row>
    <row r="483" spans="3:6" hidden="1" outlineLevel="2" x14ac:dyDescent="0.25">
      <c r="C483" s="71">
        <f>F69</f>
        <v>4.5</v>
      </c>
      <c r="D483" s="10" t="s">
        <v>209</v>
      </c>
      <c r="E483" s="72">
        <v>3</v>
      </c>
      <c r="F483" s="71">
        <f t="shared" si="16"/>
        <v>1.5</v>
      </c>
    </row>
    <row r="484" spans="3:6" hidden="1" outlineLevel="2" x14ac:dyDescent="0.25">
      <c r="C484" s="71">
        <f t="shared" ref="C484:C489" si="17">F72</f>
        <v>4.5</v>
      </c>
      <c r="D484" s="10" t="s">
        <v>210</v>
      </c>
      <c r="E484" s="72">
        <v>3</v>
      </c>
      <c r="F484" s="71">
        <f t="shared" si="16"/>
        <v>1.5</v>
      </c>
    </row>
    <row r="485" spans="3:6" hidden="1" outlineLevel="2" x14ac:dyDescent="0.25">
      <c r="C485" s="71">
        <f t="shared" si="17"/>
        <v>13.5</v>
      </c>
      <c r="D485" s="10" t="s">
        <v>211</v>
      </c>
      <c r="E485" s="72">
        <v>3</v>
      </c>
      <c r="F485" s="71">
        <f t="shared" si="16"/>
        <v>4.5</v>
      </c>
    </row>
    <row r="486" spans="3:6" hidden="1" outlineLevel="2" x14ac:dyDescent="0.25">
      <c r="C486" s="71">
        <f t="shared" si="17"/>
        <v>13.5</v>
      </c>
      <c r="D486" s="10" t="s">
        <v>212</v>
      </c>
      <c r="E486" s="72">
        <v>3</v>
      </c>
      <c r="F486" s="71">
        <f t="shared" si="16"/>
        <v>4.5</v>
      </c>
    </row>
    <row r="487" spans="3:6" hidden="1" outlineLevel="2" x14ac:dyDescent="0.25">
      <c r="C487" s="71">
        <f t="shared" si="17"/>
        <v>13.5</v>
      </c>
      <c r="D487" s="10" t="s">
        <v>213</v>
      </c>
      <c r="E487" s="72">
        <v>3</v>
      </c>
      <c r="F487" s="71">
        <f t="shared" si="16"/>
        <v>4.5</v>
      </c>
    </row>
    <row r="488" spans="3:6" hidden="1" outlineLevel="2" x14ac:dyDescent="0.25">
      <c r="C488" s="71">
        <f t="shared" si="17"/>
        <v>4.5</v>
      </c>
      <c r="D488" s="10" t="s">
        <v>214</v>
      </c>
      <c r="E488" s="72">
        <v>3</v>
      </c>
      <c r="F488" s="71">
        <f t="shared" si="16"/>
        <v>1.5</v>
      </c>
    </row>
    <row r="489" spans="3:6" hidden="1" outlineLevel="2" x14ac:dyDescent="0.25">
      <c r="C489" s="71">
        <f t="shared" si="17"/>
        <v>20</v>
      </c>
      <c r="D489" s="10" t="s">
        <v>215</v>
      </c>
      <c r="E489" s="72">
        <v>4</v>
      </c>
      <c r="F489" s="71">
        <f t="shared" si="16"/>
        <v>5</v>
      </c>
    </row>
    <row r="490" spans="3:6" hidden="1" outlineLevel="2" x14ac:dyDescent="0.25">
      <c r="C490" s="71">
        <f>F81</f>
        <v>12.5</v>
      </c>
      <c r="D490" s="10" t="s">
        <v>218</v>
      </c>
      <c r="E490" s="72">
        <v>5</v>
      </c>
      <c r="F490" s="71">
        <f t="shared" si="16"/>
        <v>2.5</v>
      </c>
    </row>
    <row r="491" spans="3:6" hidden="1" outlineLevel="2" x14ac:dyDescent="0.25">
      <c r="C491" s="71">
        <f>F82</f>
        <v>100</v>
      </c>
      <c r="D491" s="10" t="s">
        <v>219</v>
      </c>
      <c r="E491" s="72">
        <v>2</v>
      </c>
      <c r="F491" s="71">
        <f t="shared" si="16"/>
        <v>50</v>
      </c>
    </row>
    <row r="492" spans="3:6" hidden="1" outlineLevel="2" x14ac:dyDescent="0.25">
      <c r="C492" s="71">
        <f>F85</f>
        <v>35</v>
      </c>
      <c r="D492" s="10" t="s">
        <v>222</v>
      </c>
      <c r="E492" s="72">
        <v>5</v>
      </c>
      <c r="F492" s="71">
        <f t="shared" si="16"/>
        <v>7</v>
      </c>
    </row>
    <row r="493" spans="3:6" hidden="1" outlineLevel="2" x14ac:dyDescent="0.25">
      <c r="C493" s="71">
        <f>F87</f>
        <v>40</v>
      </c>
      <c r="D493" s="10" t="s">
        <v>223</v>
      </c>
      <c r="E493" s="72">
        <v>3</v>
      </c>
      <c r="F493" s="71">
        <f t="shared" si="16"/>
        <v>13.333333333333334</v>
      </c>
    </row>
    <row r="494" spans="3:6" hidden="1" outlineLevel="2" x14ac:dyDescent="0.25">
      <c r="C494" s="71">
        <f>F89</f>
        <v>26</v>
      </c>
      <c r="D494" s="10" t="s">
        <v>224</v>
      </c>
      <c r="E494" s="72">
        <v>2</v>
      </c>
      <c r="F494" s="71">
        <f t="shared" si="16"/>
        <v>13</v>
      </c>
    </row>
    <row r="495" spans="3:6" hidden="1" outlineLevel="2" x14ac:dyDescent="0.25">
      <c r="C495" s="71">
        <f>F95</f>
        <v>22</v>
      </c>
      <c r="D495" s="10" t="s">
        <v>226</v>
      </c>
      <c r="E495" s="72">
        <v>5</v>
      </c>
      <c r="F495" s="71">
        <f t="shared" si="16"/>
        <v>4.4000000000000004</v>
      </c>
    </row>
    <row r="496" spans="3:6" hidden="1" outlineLevel="2" x14ac:dyDescent="0.25">
      <c r="C496" s="71">
        <f t="shared" ref="C496:C503" si="18">F98</f>
        <v>150</v>
      </c>
      <c r="D496" s="10" t="s">
        <v>228</v>
      </c>
      <c r="E496" s="72">
        <v>5</v>
      </c>
      <c r="F496" s="71">
        <f t="shared" si="16"/>
        <v>30</v>
      </c>
    </row>
    <row r="497" spans="3:6" hidden="1" outlineLevel="2" x14ac:dyDescent="0.25">
      <c r="C497" s="71">
        <f t="shared" si="18"/>
        <v>60</v>
      </c>
      <c r="D497" s="10" t="s">
        <v>229</v>
      </c>
      <c r="E497" s="72">
        <v>5</v>
      </c>
      <c r="F497" s="71">
        <f t="shared" si="16"/>
        <v>12</v>
      </c>
    </row>
    <row r="498" spans="3:6" hidden="1" outlineLevel="2" x14ac:dyDescent="0.25">
      <c r="C498" s="71">
        <f t="shared" si="18"/>
        <v>60</v>
      </c>
      <c r="D498" s="10" t="s">
        <v>230</v>
      </c>
      <c r="E498" s="72">
        <v>5</v>
      </c>
      <c r="F498" s="71">
        <f t="shared" si="16"/>
        <v>12</v>
      </c>
    </row>
    <row r="499" spans="3:6" hidden="1" outlineLevel="2" x14ac:dyDescent="0.25">
      <c r="C499" s="71">
        <f t="shared" si="18"/>
        <v>100</v>
      </c>
      <c r="D499" s="10" t="s">
        <v>231</v>
      </c>
      <c r="E499" s="72">
        <v>3</v>
      </c>
      <c r="F499" s="71">
        <f t="shared" si="16"/>
        <v>33.333333333333336</v>
      </c>
    </row>
    <row r="500" spans="3:6" hidden="1" outlineLevel="2" x14ac:dyDescent="0.25">
      <c r="C500" s="71">
        <f t="shared" si="18"/>
        <v>7.5</v>
      </c>
      <c r="D500" s="10" t="s">
        <v>232</v>
      </c>
      <c r="E500" s="72">
        <v>5</v>
      </c>
      <c r="F500" s="71">
        <f t="shared" si="16"/>
        <v>1.5</v>
      </c>
    </row>
    <row r="501" spans="3:6" hidden="1" outlineLevel="2" x14ac:dyDescent="0.25">
      <c r="C501" s="71">
        <f t="shared" si="18"/>
        <v>7.5</v>
      </c>
      <c r="D501" s="10" t="s">
        <v>233</v>
      </c>
      <c r="E501" s="72">
        <v>5</v>
      </c>
      <c r="F501" s="71">
        <f t="shared" si="16"/>
        <v>1.5</v>
      </c>
    </row>
    <row r="502" spans="3:6" hidden="1" outlineLevel="2" x14ac:dyDescent="0.25">
      <c r="C502" s="71">
        <f t="shared" si="18"/>
        <v>10</v>
      </c>
      <c r="D502" s="10" t="s">
        <v>234</v>
      </c>
      <c r="E502" s="72">
        <v>3</v>
      </c>
      <c r="F502" s="71">
        <f t="shared" si="16"/>
        <v>3.3333333333333335</v>
      </c>
    </row>
    <row r="503" spans="3:6" hidden="1" outlineLevel="2" x14ac:dyDescent="0.25">
      <c r="C503" s="71">
        <f t="shared" si="18"/>
        <v>15</v>
      </c>
      <c r="D503" s="10" t="s">
        <v>235</v>
      </c>
      <c r="E503" s="72">
        <v>4</v>
      </c>
      <c r="F503" s="71">
        <f t="shared" si="16"/>
        <v>3.75</v>
      </c>
    </row>
    <row r="504" spans="3:6" hidden="1" outlineLevel="2" x14ac:dyDescent="0.25">
      <c r="C504" s="71">
        <f>F111</f>
        <v>350</v>
      </c>
      <c r="D504" s="10" t="s">
        <v>237</v>
      </c>
      <c r="E504" s="72">
        <v>3</v>
      </c>
      <c r="F504" s="71">
        <f t="shared" si="16"/>
        <v>116.66666666666667</v>
      </c>
    </row>
    <row r="505" spans="3:6" hidden="1" outlineLevel="2" x14ac:dyDescent="0.25">
      <c r="C505" s="71">
        <f>F112</f>
        <v>15</v>
      </c>
      <c r="D505" s="10" t="s">
        <v>238</v>
      </c>
      <c r="E505" s="72">
        <v>3</v>
      </c>
      <c r="F505" s="71">
        <f t="shared" si="16"/>
        <v>5</v>
      </c>
    </row>
    <row r="506" spans="3:6" hidden="1" outlineLevel="2" x14ac:dyDescent="0.25">
      <c r="C506" s="71">
        <f>F116</f>
        <v>480</v>
      </c>
      <c r="D506" s="10" t="s">
        <v>239</v>
      </c>
      <c r="E506" s="72">
        <v>4</v>
      </c>
      <c r="F506" s="71">
        <f t="shared" si="16"/>
        <v>120</v>
      </c>
    </row>
    <row r="507" spans="3:6" hidden="1" outlineLevel="2" x14ac:dyDescent="0.25">
      <c r="C507" s="71">
        <v>0</v>
      </c>
      <c r="D507" s="10" t="s">
        <v>240</v>
      </c>
      <c r="E507" s="72">
        <v>1</v>
      </c>
      <c r="F507" s="71">
        <f t="shared" si="16"/>
        <v>0</v>
      </c>
    </row>
    <row r="508" spans="3:6" hidden="1" outlineLevel="2" x14ac:dyDescent="0.25">
      <c r="C508" s="71">
        <f>F119</f>
        <v>200</v>
      </c>
      <c r="D508" s="10" t="s">
        <v>242</v>
      </c>
      <c r="E508" s="72">
        <v>2</v>
      </c>
      <c r="F508" s="71">
        <f t="shared" si="16"/>
        <v>100</v>
      </c>
    </row>
    <row r="509" spans="3:6" hidden="1" outlineLevel="2" x14ac:dyDescent="0.25">
      <c r="C509" s="71">
        <f t="shared" ref="C509:C515" si="19">F122</f>
        <v>10</v>
      </c>
      <c r="D509" s="10" t="s">
        <v>244</v>
      </c>
      <c r="E509" s="72">
        <v>5</v>
      </c>
      <c r="F509" s="71">
        <f t="shared" si="16"/>
        <v>2</v>
      </c>
    </row>
    <row r="510" spans="3:6" hidden="1" outlineLevel="2" x14ac:dyDescent="0.25">
      <c r="C510" s="71">
        <f t="shared" si="19"/>
        <v>20</v>
      </c>
      <c r="D510" s="10" t="s">
        <v>245</v>
      </c>
      <c r="E510" s="72">
        <v>5</v>
      </c>
      <c r="F510" s="71">
        <f t="shared" si="16"/>
        <v>4</v>
      </c>
    </row>
    <row r="511" spans="3:6" hidden="1" outlineLevel="2" x14ac:dyDescent="0.25">
      <c r="C511" s="71">
        <f t="shared" si="19"/>
        <v>10</v>
      </c>
      <c r="D511" s="10" t="s">
        <v>246</v>
      </c>
      <c r="E511" s="72">
        <v>5</v>
      </c>
      <c r="F511" s="71">
        <f t="shared" si="16"/>
        <v>2</v>
      </c>
    </row>
    <row r="512" spans="3:6" hidden="1" outlineLevel="2" x14ac:dyDescent="0.25">
      <c r="C512" s="71">
        <f t="shared" si="19"/>
        <v>11</v>
      </c>
      <c r="D512" s="10" t="s">
        <v>247</v>
      </c>
      <c r="E512" s="72">
        <v>4</v>
      </c>
      <c r="F512" s="71">
        <f t="shared" si="16"/>
        <v>2.75</v>
      </c>
    </row>
    <row r="513" spans="3:6" hidden="1" outlineLevel="2" x14ac:dyDescent="0.25">
      <c r="C513" s="71">
        <f t="shared" si="19"/>
        <v>7</v>
      </c>
      <c r="D513" s="10" t="s">
        <v>248</v>
      </c>
      <c r="E513" s="72">
        <v>5</v>
      </c>
      <c r="F513" s="71">
        <f t="shared" si="16"/>
        <v>1.4</v>
      </c>
    </row>
    <row r="514" spans="3:6" hidden="1" outlineLevel="2" x14ac:dyDescent="0.25">
      <c r="C514" s="71">
        <f t="shared" si="19"/>
        <v>2</v>
      </c>
      <c r="D514" s="10" t="s">
        <v>249</v>
      </c>
      <c r="E514" s="72">
        <v>4</v>
      </c>
      <c r="F514" s="71">
        <f t="shared" si="16"/>
        <v>0.5</v>
      </c>
    </row>
    <row r="515" spans="3:6" hidden="1" outlineLevel="2" x14ac:dyDescent="0.25">
      <c r="C515" s="71">
        <f t="shared" si="19"/>
        <v>70</v>
      </c>
      <c r="D515" s="10" t="s">
        <v>136</v>
      </c>
      <c r="E515" s="72">
        <v>3</v>
      </c>
      <c r="F515" s="71">
        <f t="shared" si="16"/>
        <v>23.333333333333332</v>
      </c>
    </row>
    <row r="516" spans="3:6" hidden="1" outlineLevel="2" x14ac:dyDescent="0.25">
      <c r="C516" s="71">
        <f t="shared" ref="C516:C532" si="20">F135</f>
        <v>20</v>
      </c>
      <c r="D516" s="10" t="s">
        <v>252</v>
      </c>
      <c r="E516" s="72">
        <v>3</v>
      </c>
      <c r="F516" s="71">
        <f t="shared" si="16"/>
        <v>6.666666666666667</v>
      </c>
    </row>
    <row r="517" spans="3:6" hidden="1" outlineLevel="2" x14ac:dyDescent="0.25">
      <c r="C517" s="71">
        <f t="shared" si="20"/>
        <v>20</v>
      </c>
      <c r="D517" s="10" t="s">
        <v>253</v>
      </c>
      <c r="E517" s="72">
        <v>3</v>
      </c>
      <c r="F517" s="71">
        <f t="shared" ref="F517:F535" si="21">$C517/$E517</f>
        <v>6.666666666666667</v>
      </c>
    </row>
    <row r="518" spans="3:6" hidden="1" outlineLevel="2" x14ac:dyDescent="0.25">
      <c r="C518" s="71">
        <f t="shared" si="20"/>
        <v>20</v>
      </c>
      <c r="D518" s="10" t="s">
        <v>254</v>
      </c>
      <c r="E518" s="72">
        <v>3</v>
      </c>
      <c r="F518" s="71">
        <f t="shared" si="21"/>
        <v>6.666666666666667</v>
      </c>
    </row>
    <row r="519" spans="3:6" hidden="1" outlineLevel="2" x14ac:dyDescent="0.25">
      <c r="C519" s="71">
        <f t="shared" si="20"/>
        <v>20</v>
      </c>
      <c r="D519" s="10" t="s">
        <v>255</v>
      </c>
      <c r="E519" s="72">
        <v>3</v>
      </c>
      <c r="F519" s="71">
        <f t="shared" si="21"/>
        <v>6.666666666666667</v>
      </c>
    </row>
    <row r="520" spans="3:6" hidden="1" outlineLevel="2" x14ac:dyDescent="0.25">
      <c r="C520" s="71">
        <f t="shared" si="20"/>
        <v>20</v>
      </c>
      <c r="D520" s="10" t="s">
        <v>256</v>
      </c>
      <c r="E520" s="72">
        <v>3</v>
      </c>
      <c r="F520" s="71">
        <f t="shared" si="21"/>
        <v>6.666666666666667</v>
      </c>
    </row>
    <row r="521" spans="3:6" hidden="1" outlineLevel="2" x14ac:dyDescent="0.25">
      <c r="C521" s="71">
        <f t="shared" si="20"/>
        <v>45</v>
      </c>
      <c r="D521" s="10" t="s">
        <v>257</v>
      </c>
      <c r="E521" s="72">
        <v>20</v>
      </c>
      <c r="F521" s="71">
        <f t="shared" si="21"/>
        <v>2.25</v>
      </c>
    </row>
    <row r="522" spans="3:6" hidden="1" outlineLevel="2" x14ac:dyDescent="0.25">
      <c r="C522" s="71">
        <f t="shared" si="20"/>
        <v>21</v>
      </c>
      <c r="D522" s="10" t="s">
        <v>258</v>
      </c>
      <c r="E522" s="72">
        <v>20</v>
      </c>
      <c r="F522" s="71">
        <f t="shared" si="21"/>
        <v>1.05</v>
      </c>
    </row>
    <row r="523" spans="3:6" hidden="1" outlineLevel="2" x14ac:dyDescent="0.25">
      <c r="C523" s="71">
        <f t="shared" si="20"/>
        <v>30</v>
      </c>
      <c r="D523" s="10" t="s">
        <v>259</v>
      </c>
      <c r="E523" s="72">
        <v>20</v>
      </c>
      <c r="F523" s="71">
        <f t="shared" si="21"/>
        <v>1.5</v>
      </c>
    </row>
    <row r="524" spans="3:6" hidden="1" outlineLevel="2" x14ac:dyDescent="0.25">
      <c r="C524" s="71">
        <f t="shared" si="20"/>
        <v>40</v>
      </c>
      <c r="D524" s="10" t="s">
        <v>260</v>
      </c>
      <c r="E524" s="72">
        <v>20</v>
      </c>
      <c r="F524" s="71">
        <f t="shared" si="21"/>
        <v>2</v>
      </c>
    </row>
    <row r="525" spans="3:6" hidden="1" outlineLevel="2" x14ac:dyDescent="0.25">
      <c r="C525" s="71">
        <f t="shared" si="20"/>
        <v>24</v>
      </c>
      <c r="D525" s="10" t="s">
        <v>261</v>
      </c>
      <c r="E525" s="72">
        <v>20</v>
      </c>
      <c r="F525" s="71">
        <f t="shared" si="21"/>
        <v>1.2</v>
      </c>
    </row>
    <row r="526" spans="3:6" ht="18" hidden="1" outlineLevel="2" x14ac:dyDescent="0.35">
      <c r="C526" s="71">
        <f t="shared" si="20"/>
        <v>17.5</v>
      </c>
      <c r="D526" s="52" t="s">
        <v>743</v>
      </c>
      <c r="E526" s="72">
        <v>5</v>
      </c>
      <c r="F526" s="71">
        <f t="shared" si="21"/>
        <v>3.5</v>
      </c>
    </row>
    <row r="527" spans="3:6" hidden="1" outlineLevel="2" x14ac:dyDescent="0.25">
      <c r="C527" s="71">
        <f t="shared" si="20"/>
        <v>7.5</v>
      </c>
      <c r="D527" s="52" t="s">
        <v>262</v>
      </c>
      <c r="E527" s="72">
        <v>5</v>
      </c>
      <c r="F527" s="71">
        <f t="shared" si="21"/>
        <v>1.5</v>
      </c>
    </row>
    <row r="528" spans="3:6" hidden="1" outlineLevel="2" x14ac:dyDescent="0.25">
      <c r="C528" s="71">
        <f t="shared" si="20"/>
        <v>7.5</v>
      </c>
      <c r="D528" s="52" t="s">
        <v>263</v>
      </c>
      <c r="E528" s="72">
        <v>5</v>
      </c>
      <c r="F528" s="71">
        <f t="shared" si="21"/>
        <v>1.5</v>
      </c>
    </row>
    <row r="529" spans="3:6" hidden="1" outlineLevel="2" x14ac:dyDescent="0.25">
      <c r="C529" s="71">
        <f t="shared" si="20"/>
        <v>28</v>
      </c>
      <c r="D529" s="52" t="s">
        <v>264</v>
      </c>
      <c r="E529" s="72">
        <v>5</v>
      </c>
      <c r="F529" s="71">
        <f t="shared" si="21"/>
        <v>5.6</v>
      </c>
    </row>
    <row r="530" spans="3:6" hidden="1" outlineLevel="2" x14ac:dyDescent="0.25">
      <c r="C530" s="71">
        <f t="shared" si="20"/>
        <v>16</v>
      </c>
      <c r="D530" s="52" t="s">
        <v>265</v>
      </c>
      <c r="E530" s="72">
        <v>5</v>
      </c>
      <c r="F530" s="71">
        <f t="shared" si="21"/>
        <v>3.2</v>
      </c>
    </row>
    <row r="531" spans="3:6" hidden="1" outlineLevel="2" x14ac:dyDescent="0.25">
      <c r="C531" s="71">
        <f t="shared" si="20"/>
        <v>16</v>
      </c>
      <c r="D531" s="52" t="s">
        <v>266</v>
      </c>
      <c r="E531" s="72">
        <v>5</v>
      </c>
      <c r="F531" s="71">
        <f t="shared" si="21"/>
        <v>3.2</v>
      </c>
    </row>
    <row r="532" spans="3:6" hidden="1" outlineLevel="2" x14ac:dyDescent="0.25">
      <c r="C532" s="71">
        <f t="shared" si="20"/>
        <v>10</v>
      </c>
      <c r="D532" s="52" t="s">
        <v>267</v>
      </c>
      <c r="E532" s="72">
        <v>5</v>
      </c>
      <c r="F532" s="71">
        <f t="shared" si="21"/>
        <v>2</v>
      </c>
    </row>
    <row r="533" spans="3:6" hidden="1" outlineLevel="2" x14ac:dyDescent="0.25">
      <c r="C533" s="71">
        <v>0</v>
      </c>
      <c r="D533" s="52" t="s">
        <v>589</v>
      </c>
      <c r="E533" s="53">
        <v>1</v>
      </c>
      <c r="F533" s="71">
        <f t="shared" si="21"/>
        <v>0</v>
      </c>
    </row>
    <row r="534" spans="3:6" hidden="1" outlineLevel="2" x14ac:dyDescent="0.25">
      <c r="C534" s="71">
        <v>0</v>
      </c>
      <c r="D534" s="52" t="s">
        <v>589</v>
      </c>
      <c r="E534" s="72">
        <v>1</v>
      </c>
      <c r="F534" s="71">
        <f t="shared" si="21"/>
        <v>0</v>
      </c>
    </row>
    <row r="535" spans="3:6" hidden="1" outlineLevel="2" x14ac:dyDescent="0.25">
      <c r="C535" s="71">
        <v>0</v>
      </c>
      <c r="D535" s="8" t="s">
        <v>589</v>
      </c>
      <c r="E535" s="72">
        <v>1</v>
      </c>
      <c r="F535" s="71">
        <f t="shared" si="21"/>
        <v>0</v>
      </c>
    </row>
    <row r="536" spans="3:6" hidden="1" outlineLevel="1" collapsed="1" x14ac:dyDescent="0.25">
      <c r="C536" s="8"/>
      <c r="D536" s="8"/>
      <c r="F536" s="24">
        <f>SUM(F466:F535)*H11</f>
        <v>795</v>
      </c>
    </row>
    <row r="537" spans="3:6" hidden="1" outlineLevel="1" x14ac:dyDescent="0.25">
      <c r="C537" s="8"/>
      <c r="E537" s="8"/>
      <c r="F537" s="8"/>
    </row>
    <row r="538" spans="3:6" hidden="1" outlineLevel="1" x14ac:dyDescent="0.25">
      <c r="C538" s="153" t="s">
        <v>745</v>
      </c>
      <c r="D538" s="153"/>
      <c r="E538" s="153"/>
    </row>
    <row r="539" spans="3:6" hidden="1" outlineLevel="1" x14ac:dyDescent="0.25">
      <c r="C539" s="8"/>
      <c r="E539" s="8"/>
      <c r="F539" s="73">
        <f>Sonstiges!K149</f>
        <v>190.05666666666664</v>
      </c>
    </row>
    <row r="540" spans="3:6" hidden="1" outlineLevel="1" x14ac:dyDescent="0.25">
      <c r="C540" s="8"/>
      <c r="D540" s="10"/>
      <c r="E540" s="8"/>
      <c r="F540" s="8"/>
    </row>
    <row r="541" spans="3:6" hidden="1" outlineLevel="1" x14ac:dyDescent="0.25">
      <c r="C541" s="153" t="s">
        <v>741</v>
      </c>
      <c r="D541" s="153"/>
      <c r="E541" s="153"/>
      <c r="F541" s="8"/>
    </row>
    <row r="542" spans="3:6" hidden="1" outlineLevel="2" x14ac:dyDescent="0.25">
      <c r="C542" s="8" t="s">
        <v>9</v>
      </c>
      <c r="D542" s="1" t="s">
        <v>10</v>
      </c>
      <c r="E542" s="8" t="s">
        <v>11</v>
      </c>
      <c r="F542" s="8" t="s">
        <v>12</v>
      </c>
    </row>
    <row r="543" spans="3:6" hidden="1" outlineLevel="2" x14ac:dyDescent="0.25">
      <c r="C543" s="53">
        <v>6</v>
      </c>
      <c r="D543" t="s">
        <v>746</v>
      </c>
      <c r="E543" s="71">
        <f>'Modul Führung'!F192</f>
        <v>199.59666666666666</v>
      </c>
      <c r="F543" s="71">
        <f>C543*E543</f>
        <v>1197.58</v>
      </c>
    </row>
    <row r="544" spans="3:6" hidden="1" outlineLevel="1" collapsed="1" x14ac:dyDescent="0.25">
      <c r="C544" s="8"/>
      <c r="E544" s="8"/>
      <c r="F544" s="73">
        <f>F543*H11</f>
        <v>1197.58</v>
      </c>
    </row>
    <row r="545" spans="3:12" hidden="1" outlineLevel="1" x14ac:dyDescent="0.25">
      <c r="C545" s="8"/>
      <c r="E545" s="8"/>
      <c r="F545" s="8"/>
    </row>
    <row r="546" spans="3:12" hidden="1" outlineLevel="1" x14ac:dyDescent="0.25">
      <c r="C546" s="8"/>
      <c r="D546" s="10"/>
      <c r="E546" s="8"/>
      <c r="F546" s="8"/>
    </row>
    <row r="547" spans="3:12" hidden="1" outlineLevel="1" x14ac:dyDescent="0.25">
      <c r="C547" s="155" t="s">
        <v>12</v>
      </c>
      <c r="D547" s="155"/>
      <c r="E547" s="155"/>
      <c r="F547" s="155"/>
    </row>
    <row r="548" spans="3:12" ht="17.25" collapsed="1" x14ac:dyDescent="0.4">
      <c r="C548" s="8"/>
      <c r="E548" s="8"/>
      <c r="F548" s="8"/>
      <c r="G548" s="67">
        <f>F439+F446+F455+F462+F536+F539+F544</f>
        <v>13692.636666666667</v>
      </c>
      <c r="H548" s="12"/>
    </row>
    <row r="549" spans="3:12" x14ac:dyDescent="0.25">
      <c r="C549" s="8"/>
      <c r="D549" s="10"/>
      <c r="E549" s="8"/>
      <c r="F549" s="8"/>
    </row>
    <row r="550" spans="3:12" x14ac:dyDescent="0.25">
      <c r="C550" s="8"/>
      <c r="D550" s="10"/>
      <c r="E550" s="8"/>
      <c r="F550" s="8"/>
    </row>
    <row r="551" spans="3:12" x14ac:dyDescent="0.25">
      <c r="C551" s="8"/>
      <c r="D551" s="10"/>
      <c r="E551" s="8"/>
      <c r="F551" s="8"/>
    </row>
    <row r="552" spans="3:12" x14ac:dyDescent="0.25">
      <c r="C552" s="8"/>
      <c r="D552" s="10"/>
      <c r="E552" s="8"/>
      <c r="F552" s="8"/>
    </row>
    <row r="553" spans="3:12" x14ac:dyDescent="0.25">
      <c r="C553" s="8"/>
      <c r="D553" s="10"/>
      <c r="E553" s="8"/>
      <c r="F553" s="8"/>
    </row>
    <row r="554" spans="3:12" x14ac:dyDescent="0.25">
      <c r="C554" s="8"/>
      <c r="E554" s="8"/>
      <c r="F554" s="8"/>
    </row>
    <row r="556" spans="3:12" ht="15" customHeight="1" x14ac:dyDescent="0.25">
      <c r="C556" s="163" t="s">
        <v>788</v>
      </c>
      <c r="D556" s="163"/>
      <c r="E556" s="163"/>
      <c r="F556" s="163"/>
      <c r="G556" s="163"/>
      <c r="H556" s="163"/>
      <c r="I556" s="163"/>
      <c r="J556" s="163"/>
      <c r="K556" s="163"/>
      <c r="L556" s="163"/>
    </row>
    <row r="557" spans="3:12" ht="15" customHeight="1" x14ac:dyDescent="0.25">
      <c r="C557" s="163"/>
      <c r="D557" s="163"/>
      <c r="E557" s="163"/>
      <c r="F557" s="163"/>
      <c r="G557" s="163"/>
      <c r="H557" s="163"/>
      <c r="I557" s="163"/>
      <c r="J557" s="163"/>
      <c r="K557" s="163"/>
      <c r="L557" s="163"/>
    </row>
    <row r="561" spans="3:7" x14ac:dyDescent="0.25">
      <c r="E561" s="86">
        <v>1</v>
      </c>
      <c r="F561" t="s">
        <v>339</v>
      </c>
    </row>
    <row r="562" spans="3:7" x14ac:dyDescent="0.25">
      <c r="E562" s="86">
        <v>1</v>
      </c>
      <c r="F562" t="s">
        <v>341</v>
      </c>
    </row>
    <row r="563" spans="3:7" x14ac:dyDescent="0.25">
      <c r="E563" s="86">
        <v>2</v>
      </c>
      <c r="F563" t="s">
        <v>340</v>
      </c>
    </row>
    <row r="564" spans="3:7" x14ac:dyDescent="0.25">
      <c r="E564" s="86">
        <v>1</v>
      </c>
      <c r="F564" t="s">
        <v>503</v>
      </c>
    </row>
    <row r="565" spans="3:7" x14ac:dyDescent="0.25">
      <c r="E565" s="86">
        <v>1</v>
      </c>
      <c r="F565" t="s">
        <v>776</v>
      </c>
    </row>
    <row r="566" spans="3:7" x14ac:dyDescent="0.25">
      <c r="E566" s="86">
        <v>3</v>
      </c>
      <c r="F566" t="s">
        <v>777</v>
      </c>
    </row>
    <row r="567" spans="3:7" x14ac:dyDescent="0.25">
      <c r="E567" s="86">
        <v>2</v>
      </c>
      <c r="F567" t="s">
        <v>33</v>
      </c>
    </row>
    <row r="568" spans="3:7" x14ac:dyDescent="0.25">
      <c r="E568" s="86">
        <v>1</v>
      </c>
      <c r="F568" t="s">
        <v>31</v>
      </c>
    </row>
    <row r="571" spans="3:7" ht="15.75" thickBot="1" x14ac:dyDescent="0.3"/>
    <row r="572" spans="3:7" ht="33.75" customHeight="1" thickBot="1" x14ac:dyDescent="0.3">
      <c r="C572" s="148" t="s">
        <v>19</v>
      </c>
      <c r="D572" s="149"/>
      <c r="E572" s="149"/>
      <c r="F572" s="150"/>
    </row>
    <row r="574" spans="3:7" hidden="1" outlineLevel="1" x14ac:dyDescent="0.25"/>
    <row r="575" spans="3:7" ht="15" hidden="1" customHeight="1" outlineLevel="1" x14ac:dyDescent="0.25">
      <c r="C575" s="151" t="s">
        <v>21</v>
      </c>
      <c r="D575" s="151"/>
      <c r="E575" s="151"/>
      <c r="F575" s="151"/>
    </row>
    <row r="576" spans="3:7" ht="17.25" hidden="1" outlineLevel="1" x14ac:dyDescent="0.4">
      <c r="G576" s="25">
        <f>F584+F593+F600+F614+F624+F631+F637+F643+F669+F676+F730+F734+F853</f>
        <v>334885.34999999998</v>
      </c>
    </row>
    <row r="577" spans="3:6" hidden="1" outlineLevel="2" x14ac:dyDescent="0.25"/>
    <row r="578" spans="3:6" ht="15" hidden="1" customHeight="1" outlineLevel="2" x14ac:dyDescent="0.25">
      <c r="C578" s="145" t="s">
        <v>326</v>
      </c>
      <c r="D578" s="145"/>
      <c r="E578" s="145"/>
    </row>
    <row r="579" spans="3:6" hidden="1" outlineLevel="3" x14ac:dyDescent="0.25">
      <c r="C579" s="8" t="s">
        <v>9</v>
      </c>
      <c r="D579" s="8" t="s">
        <v>10</v>
      </c>
      <c r="E579" s="8" t="s">
        <v>11</v>
      </c>
      <c r="F579" s="8" t="s">
        <v>12</v>
      </c>
    </row>
    <row r="580" spans="3:6" hidden="1" outlineLevel="3" x14ac:dyDescent="0.25">
      <c r="C580" s="2">
        <f>E561</f>
        <v>1</v>
      </c>
      <c r="D580" t="s">
        <v>339</v>
      </c>
      <c r="E580" s="12">
        <v>60000</v>
      </c>
      <c r="F580" s="12">
        <f>$C580*$E580</f>
        <v>60000</v>
      </c>
    </row>
    <row r="581" spans="3:6" hidden="1" outlineLevel="3" x14ac:dyDescent="0.25">
      <c r="C581" s="2">
        <f>E563</f>
        <v>2</v>
      </c>
      <c r="D581" t="s">
        <v>340</v>
      </c>
      <c r="E581" s="12">
        <v>55000</v>
      </c>
      <c r="F581" s="12">
        <f t="shared" ref="F581:F583" si="22">$C581*$E581</f>
        <v>110000</v>
      </c>
    </row>
    <row r="582" spans="3:6" hidden="1" outlineLevel="3" x14ac:dyDescent="0.25">
      <c r="C582" s="2">
        <f>E562</f>
        <v>1</v>
      </c>
      <c r="D582" t="s">
        <v>341</v>
      </c>
      <c r="E582" s="12">
        <v>90000</v>
      </c>
      <c r="F582" s="12">
        <f t="shared" si="22"/>
        <v>90000</v>
      </c>
    </row>
    <row r="583" spans="3:6" hidden="1" outlineLevel="3" x14ac:dyDescent="0.25">
      <c r="C583" s="2">
        <v>0</v>
      </c>
      <c r="D583" t="s">
        <v>589</v>
      </c>
      <c r="E583" s="12">
        <v>0</v>
      </c>
      <c r="F583" s="12">
        <f t="shared" si="22"/>
        <v>0</v>
      </c>
    </row>
    <row r="584" spans="3:6" hidden="1" outlineLevel="2" collapsed="1" x14ac:dyDescent="0.25">
      <c r="F584" s="11">
        <f>SUM(F580:F583)</f>
        <v>260000</v>
      </c>
    </row>
    <row r="585" spans="3:6" hidden="1" outlineLevel="2" x14ac:dyDescent="0.25"/>
    <row r="586" spans="3:6" ht="15" hidden="1" customHeight="1" outlineLevel="2" x14ac:dyDescent="0.25">
      <c r="C586" s="145" t="s">
        <v>48</v>
      </c>
      <c r="D586" s="145"/>
      <c r="E586" s="145"/>
      <c r="F586" s="4"/>
    </row>
    <row r="587" spans="3:6" hidden="1" outlineLevel="3" x14ac:dyDescent="0.25">
      <c r="C587" s="8" t="s">
        <v>9</v>
      </c>
      <c r="D587" s="8" t="s">
        <v>10</v>
      </c>
      <c r="E587" s="8" t="s">
        <v>11</v>
      </c>
      <c r="F587" s="8" t="s">
        <v>12</v>
      </c>
    </row>
    <row r="588" spans="3:6" hidden="1" outlineLevel="3" x14ac:dyDescent="0.25">
      <c r="C588" s="9">
        <v>1</v>
      </c>
      <c r="D588" s="4" t="s">
        <v>344</v>
      </c>
      <c r="E588" s="17">
        <f>Sonstiges!F102</f>
        <v>1653.15</v>
      </c>
      <c r="F588" s="17">
        <f t="shared" ref="F588:F590" si="23">$C588*$E588</f>
        <v>1653.15</v>
      </c>
    </row>
    <row r="589" spans="3:6" hidden="1" outlineLevel="3" x14ac:dyDescent="0.25">
      <c r="C589" s="9">
        <v>1</v>
      </c>
      <c r="D589" s="4" t="s">
        <v>1000</v>
      </c>
      <c r="E589" s="17">
        <f>Sonstiges!K102</f>
        <v>1655.15</v>
      </c>
      <c r="F589" s="17">
        <f t="shared" si="23"/>
        <v>1655.15</v>
      </c>
    </row>
    <row r="590" spans="3:6" hidden="1" outlineLevel="3" x14ac:dyDescent="0.25">
      <c r="C590" s="9">
        <v>1</v>
      </c>
      <c r="D590" s="4" t="s">
        <v>345</v>
      </c>
      <c r="E590" s="17">
        <v>20</v>
      </c>
      <c r="F590" s="17">
        <f t="shared" si="23"/>
        <v>20</v>
      </c>
    </row>
    <row r="591" spans="3:6" hidden="1" outlineLevel="3" x14ac:dyDescent="0.25">
      <c r="C591" s="9">
        <v>1</v>
      </c>
      <c r="D591" s="10" t="s">
        <v>346</v>
      </c>
      <c r="E591" s="17">
        <v>25</v>
      </c>
      <c r="F591" s="17">
        <f>$C591*$E591</f>
        <v>25</v>
      </c>
    </row>
    <row r="592" spans="3:6" hidden="1" outlineLevel="3" x14ac:dyDescent="0.25">
      <c r="C592" s="9">
        <v>0</v>
      </c>
      <c r="D592" s="10" t="s">
        <v>589</v>
      </c>
      <c r="E592" s="17">
        <v>0</v>
      </c>
      <c r="F592" s="17">
        <f>$C592*$E592</f>
        <v>0</v>
      </c>
    </row>
    <row r="593" spans="3:7" hidden="1" outlineLevel="2" collapsed="1" x14ac:dyDescent="0.25">
      <c r="C593" s="4"/>
      <c r="D593" s="4"/>
      <c r="E593" s="14"/>
      <c r="F593" s="13">
        <f>SUM(F588:F592)*E561</f>
        <v>3353.3</v>
      </c>
    </row>
    <row r="594" spans="3:7" hidden="1" outlineLevel="2" x14ac:dyDescent="0.25"/>
    <row r="595" spans="3:7" ht="15" hidden="1" customHeight="1" outlineLevel="2" x14ac:dyDescent="0.25">
      <c r="C595" s="145" t="s">
        <v>51</v>
      </c>
      <c r="D595" s="145"/>
      <c r="E595" s="145"/>
      <c r="F595" s="4"/>
    </row>
    <row r="596" spans="3:7" hidden="1" outlineLevel="3" x14ac:dyDescent="0.25">
      <c r="C596" s="8" t="s">
        <v>9</v>
      </c>
      <c r="D596" s="8" t="s">
        <v>10</v>
      </c>
      <c r="E596" s="8" t="s">
        <v>11</v>
      </c>
      <c r="F596" s="8" t="s">
        <v>12</v>
      </c>
    </row>
    <row r="597" spans="3:7" hidden="1" outlineLevel="3" x14ac:dyDescent="0.25">
      <c r="C597" s="9">
        <v>1</v>
      </c>
      <c r="D597" s="4" t="s">
        <v>881</v>
      </c>
      <c r="E597" s="123">
        <v>60</v>
      </c>
      <c r="F597" s="17">
        <f>$C597*$E597</f>
        <v>60</v>
      </c>
      <c r="G597" s="116">
        <v>60</v>
      </c>
    </row>
    <row r="598" spans="3:7" hidden="1" outlineLevel="3" x14ac:dyDescent="0.25">
      <c r="C598" s="9">
        <v>1</v>
      </c>
      <c r="D598" s="4" t="s">
        <v>347</v>
      </c>
      <c r="E598" s="123">
        <v>60</v>
      </c>
      <c r="F598" s="17">
        <f>$C598*$E598</f>
        <v>60</v>
      </c>
      <c r="G598" s="116">
        <v>60</v>
      </c>
    </row>
    <row r="599" spans="3:7" hidden="1" outlineLevel="3" x14ac:dyDescent="0.25">
      <c r="C599" s="9">
        <v>0</v>
      </c>
      <c r="D599" s="10" t="s">
        <v>589</v>
      </c>
      <c r="E599" s="17">
        <v>0</v>
      </c>
      <c r="F599" s="17">
        <f>$C599*$E599</f>
        <v>0</v>
      </c>
    </row>
    <row r="600" spans="3:7" hidden="1" outlineLevel="2" collapsed="1" x14ac:dyDescent="0.25">
      <c r="C600" s="4"/>
      <c r="D600" s="4"/>
      <c r="E600" s="14"/>
      <c r="F600" s="13">
        <f>SUM(F597:F599)*E561</f>
        <v>120</v>
      </c>
    </row>
    <row r="601" spans="3:7" hidden="1" outlineLevel="2" x14ac:dyDescent="0.25"/>
    <row r="602" spans="3:7" ht="15" hidden="1" customHeight="1" outlineLevel="2" x14ac:dyDescent="0.25">
      <c r="C602" s="145" t="s">
        <v>570</v>
      </c>
      <c r="D602" s="145"/>
      <c r="E602" s="145"/>
      <c r="F602" s="4"/>
    </row>
    <row r="603" spans="3:7" hidden="1" outlineLevel="3" x14ac:dyDescent="0.25">
      <c r="C603" s="8" t="s">
        <v>9</v>
      </c>
      <c r="D603" s="8" t="s">
        <v>10</v>
      </c>
      <c r="E603" s="8" t="s">
        <v>11</v>
      </c>
      <c r="F603" s="8" t="s">
        <v>12</v>
      </c>
    </row>
    <row r="604" spans="3:7" hidden="1" outlineLevel="3" x14ac:dyDescent="0.25">
      <c r="C604" s="9">
        <v>1</v>
      </c>
      <c r="D604" s="4" t="s">
        <v>62</v>
      </c>
      <c r="E604" s="123">
        <v>20</v>
      </c>
      <c r="F604" s="17">
        <f>$C604*$E604</f>
        <v>20</v>
      </c>
    </row>
    <row r="605" spans="3:7" hidden="1" outlineLevel="3" x14ac:dyDescent="0.25">
      <c r="C605" s="9">
        <v>1</v>
      </c>
      <c r="D605" s="4" t="s">
        <v>348</v>
      </c>
      <c r="E605" s="123">
        <v>120</v>
      </c>
      <c r="F605" s="17">
        <f t="shared" ref="F605:F613" si="24">$C605*$E605</f>
        <v>120</v>
      </c>
    </row>
    <row r="606" spans="3:7" hidden="1" outlineLevel="3" x14ac:dyDescent="0.25">
      <c r="C606" s="9">
        <v>1</v>
      </c>
      <c r="D606" s="10" t="s">
        <v>883</v>
      </c>
      <c r="E606" s="123">
        <v>300</v>
      </c>
      <c r="F606" s="17">
        <f t="shared" si="24"/>
        <v>300</v>
      </c>
    </row>
    <row r="607" spans="3:7" hidden="1" outlineLevel="3" x14ac:dyDescent="0.25">
      <c r="C607" s="16">
        <v>1</v>
      </c>
      <c r="D607" s="10" t="s">
        <v>349</v>
      </c>
      <c r="E607" s="123">
        <v>60</v>
      </c>
      <c r="F607" s="17">
        <f t="shared" si="24"/>
        <v>60</v>
      </c>
    </row>
    <row r="608" spans="3:7" hidden="1" outlineLevel="3" x14ac:dyDescent="0.25">
      <c r="C608" s="16">
        <v>1</v>
      </c>
      <c r="D608" s="10" t="s">
        <v>60</v>
      </c>
      <c r="E608" s="123">
        <v>10</v>
      </c>
      <c r="F608" s="17">
        <f t="shared" si="24"/>
        <v>10</v>
      </c>
    </row>
    <row r="609" spans="3:6" hidden="1" outlineLevel="3" x14ac:dyDescent="0.25">
      <c r="C609" s="16">
        <v>1</v>
      </c>
      <c r="D609" s="10" t="s">
        <v>59</v>
      </c>
      <c r="E609" s="123">
        <v>400</v>
      </c>
      <c r="F609" s="17">
        <f t="shared" si="24"/>
        <v>400</v>
      </c>
    </row>
    <row r="610" spans="3:6" hidden="1" outlineLevel="3" x14ac:dyDescent="0.25">
      <c r="C610" s="16">
        <v>1</v>
      </c>
      <c r="D610" s="10" t="s">
        <v>58</v>
      </c>
      <c r="E610" s="123">
        <v>5</v>
      </c>
      <c r="F610" s="17">
        <f t="shared" si="24"/>
        <v>5</v>
      </c>
    </row>
    <row r="611" spans="3:6" hidden="1" outlineLevel="3" x14ac:dyDescent="0.25">
      <c r="C611" s="16">
        <v>1</v>
      </c>
      <c r="D611" s="10" t="s">
        <v>56</v>
      </c>
      <c r="E611" s="123">
        <v>200</v>
      </c>
      <c r="F611" s="17">
        <f t="shared" si="24"/>
        <v>200</v>
      </c>
    </row>
    <row r="612" spans="3:6" hidden="1" outlineLevel="3" x14ac:dyDescent="0.25">
      <c r="C612" s="16">
        <v>1</v>
      </c>
      <c r="D612" s="10" t="s">
        <v>901</v>
      </c>
      <c r="E612" s="123">
        <v>70</v>
      </c>
      <c r="F612" s="17">
        <f t="shared" si="24"/>
        <v>70</v>
      </c>
    </row>
    <row r="613" spans="3:6" hidden="1" outlineLevel="3" x14ac:dyDescent="0.25">
      <c r="C613" s="16">
        <v>0</v>
      </c>
      <c r="D613" s="10" t="s">
        <v>589</v>
      </c>
      <c r="E613" s="17">
        <v>0</v>
      </c>
      <c r="F613" s="17">
        <f t="shared" si="24"/>
        <v>0</v>
      </c>
    </row>
    <row r="614" spans="3:6" hidden="1" outlineLevel="2" collapsed="1" x14ac:dyDescent="0.25">
      <c r="C614" s="4"/>
      <c r="D614" s="4"/>
      <c r="E614" s="14"/>
      <c r="F614" s="13">
        <f>SUM(F604:F613)*E561</f>
        <v>1185</v>
      </c>
    </row>
    <row r="615" spans="3:6" hidden="1" outlineLevel="2" x14ac:dyDescent="0.25"/>
    <row r="616" spans="3:6" ht="15" hidden="1" customHeight="1" outlineLevel="2" x14ac:dyDescent="0.25">
      <c r="C616" s="145" t="s">
        <v>53</v>
      </c>
      <c r="D616" s="145"/>
      <c r="E616" s="145"/>
      <c r="F616" s="4"/>
    </row>
    <row r="617" spans="3:6" hidden="1" outlineLevel="3" x14ac:dyDescent="0.25">
      <c r="C617" s="8" t="s">
        <v>9</v>
      </c>
      <c r="D617" s="8" t="s">
        <v>10</v>
      </c>
      <c r="E617" s="8" t="s">
        <v>11</v>
      </c>
      <c r="F617" s="8" t="s">
        <v>12</v>
      </c>
    </row>
    <row r="618" spans="3:6" hidden="1" outlineLevel="3" x14ac:dyDescent="0.25">
      <c r="C618" s="9">
        <v>1</v>
      </c>
      <c r="D618" s="4" t="s">
        <v>350</v>
      </c>
      <c r="E618" s="123">
        <v>1200</v>
      </c>
      <c r="F618" s="17">
        <f>$C618*$E618</f>
        <v>1200</v>
      </c>
    </row>
    <row r="619" spans="3:6" hidden="1" outlineLevel="3" x14ac:dyDescent="0.25">
      <c r="C619" s="9">
        <v>1</v>
      </c>
      <c r="D619" s="4" t="s">
        <v>351</v>
      </c>
      <c r="E619" s="123">
        <v>150</v>
      </c>
      <c r="F619" s="17">
        <f t="shared" ref="F619:F623" si="25">$C619*$E619</f>
        <v>150</v>
      </c>
    </row>
    <row r="620" spans="3:6" hidden="1" outlineLevel="3" x14ac:dyDescent="0.25">
      <c r="C620" s="9">
        <v>1</v>
      </c>
      <c r="D620" s="10" t="s">
        <v>88</v>
      </c>
      <c r="E620" s="123">
        <v>150</v>
      </c>
      <c r="F620" s="17">
        <f t="shared" si="25"/>
        <v>150</v>
      </c>
    </row>
    <row r="621" spans="3:6" hidden="1" outlineLevel="3" x14ac:dyDescent="0.25">
      <c r="C621" s="9">
        <v>1</v>
      </c>
      <c r="D621" s="10" t="s">
        <v>352</v>
      </c>
      <c r="E621" s="123">
        <v>100</v>
      </c>
      <c r="F621" s="17">
        <f t="shared" si="25"/>
        <v>100</v>
      </c>
    </row>
    <row r="622" spans="3:6" hidden="1" outlineLevel="3" x14ac:dyDescent="0.25">
      <c r="C622" s="9">
        <v>1</v>
      </c>
      <c r="D622" s="10" t="s">
        <v>85</v>
      </c>
      <c r="E622" s="123">
        <v>150</v>
      </c>
      <c r="F622" s="17">
        <f t="shared" si="25"/>
        <v>150</v>
      </c>
    </row>
    <row r="623" spans="3:6" hidden="1" outlineLevel="3" x14ac:dyDescent="0.25">
      <c r="C623" s="9">
        <v>0</v>
      </c>
      <c r="D623" s="10" t="s">
        <v>589</v>
      </c>
      <c r="E623" s="17">
        <v>0</v>
      </c>
      <c r="F623" s="17">
        <f t="shared" si="25"/>
        <v>0</v>
      </c>
    </row>
    <row r="624" spans="3:6" hidden="1" outlineLevel="2" collapsed="1" x14ac:dyDescent="0.25">
      <c r="C624" s="4"/>
      <c r="D624" s="4"/>
      <c r="E624" s="14"/>
      <c r="F624" s="13">
        <f>SUM(F618:F623)*E561</f>
        <v>1750</v>
      </c>
    </row>
    <row r="625" spans="3:6" hidden="1" outlineLevel="2" x14ac:dyDescent="0.25"/>
    <row r="626" spans="3:6" ht="15" hidden="1" customHeight="1" outlineLevel="2" x14ac:dyDescent="0.25">
      <c r="C626" s="145" t="s">
        <v>55</v>
      </c>
      <c r="D626" s="145"/>
      <c r="E626" s="145"/>
      <c r="F626" s="4"/>
    </row>
    <row r="627" spans="3:6" hidden="1" outlineLevel="3" x14ac:dyDescent="0.25">
      <c r="C627" s="8" t="s">
        <v>9</v>
      </c>
      <c r="D627" s="8" t="s">
        <v>10</v>
      </c>
      <c r="E627" s="8" t="s">
        <v>11</v>
      </c>
      <c r="F627" s="8" t="s">
        <v>12</v>
      </c>
    </row>
    <row r="628" spans="3:6" hidden="1" outlineLevel="3" x14ac:dyDescent="0.25">
      <c r="C628" s="9">
        <v>1</v>
      </c>
      <c r="D628" s="4" t="s">
        <v>882</v>
      </c>
      <c r="E628" s="123">
        <v>130</v>
      </c>
      <c r="F628" s="17">
        <f>$C628*$E628</f>
        <v>130</v>
      </c>
    </row>
    <row r="629" spans="3:6" hidden="1" outlineLevel="3" x14ac:dyDescent="0.25">
      <c r="C629" s="9">
        <v>1</v>
      </c>
      <c r="D629" s="4" t="s">
        <v>900</v>
      </c>
      <c r="E629" s="123">
        <v>400</v>
      </c>
      <c r="F629" s="17">
        <f>$C629*$E629</f>
        <v>400</v>
      </c>
    </row>
    <row r="630" spans="3:6" hidden="1" outlineLevel="3" x14ac:dyDescent="0.25">
      <c r="C630" s="9">
        <v>0</v>
      </c>
      <c r="D630" s="10" t="s">
        <v>589</v>
      </c>
      <c r="E630" s="17">
        <v>0</v>
      </c>
      <c r="F630" s="17">
        <f>$C630*$E630</f>
        <v>0</v>
      </c>
    </row>
    <row r="631" spans="3:6" hidden="1" outlineLevel="2" collapsed="1" x14ac:dyDescent="0.25">
      <c r="C631" s="9"/>
      <c r="D631" s="10"/>
      <c r="E631" s="14"/>
      <c r="F631" s="13">
        <f>SUM(F628:F630)*E561</f>
        <v>530</v>
      </c>
    </row>
    <row r="632" spans="3:6" hidden="1" outlineLevel="2" x14ac:dyDescent="0.25"/>
    <row r="633" spans="3:6" ht="15" hidden="1" customHeight="1" outlineLevel="2" x14ac:dyDescent="0.25">
      <c r="C633" s="145" t="s">
        <v>54</v>
      </c>
      <c r="D633" s="145"/>
      <c r="E633" s="145"/>
      <c r="F633" s="4"/>
    </row>
    <row r="634" spans="3:6" hidden="1" outlineLevel="3" x14ac:dyDescent="0.25">
      <c r="C634" s="8" t="s">
        <v>9</v>
      </c>
      <c r="D634" s="8" t="s">
        <v>10</v>
      </c>
      <c r="E634" s="8" t="s">
        <v>11</v>
      </c>
      <c r="F634" s="8" t="s">
        <v>12</v>
      </c>
    </row>
    <row r="635" spans="3:6" hidden="1" outlineLevel="3" x14ac:dyDescent="0.25">
      <c r="C635" s="9">
        <v>1</v>
      </c>
      <c r="D635" s="4" t="s">
        <v>243</v>
      </c>
      <c r="E635" s="123">
        <v>25</v>
      </c>
      <c r="F635" s="17">
        <f>C635*E635</f>
        <v>25</v>
      </c>
    </row>
    <row r="636" spans="3:6" hidden="1" outlineLevel="3" x14ac:dyDescent="0.25">
      <c r="C636" s="9">
        <v>0</v>
      </c>
      <c r="D636" s="4" t="s">
        <v>589</v>
      </c>
      <c r="E636" s="17">
        <v>0</v>
      </c>
      <c r="F636" s="17">
        <f>C636*E636</f>
        <v>0</v>
      </c>
    </row>
    <row r="637" spans="3:6" hidden="1" outlineLevel="2" collapsed="1" x14ac:dyDescent="0.25">
      <c r="C637" s="9"/>
      <c r="D637" s="4"/>
      <c r="E637" s="14"/>
      <c r="F637" s="13">
        <f>SUM(F635:F636)*E561</f>
        <v>25</v>
      </c>
    </row>
    <row r="638" spans="3:6" hidden="1" outlineLevel="2" x14ac:dyDescent="0.25"/>
    <row r="639" spans="3:6" ht="15" hidden="1" customHeight="1" outlineLevel="2" x14ac:dyDescent="0.25">
      <c r="C639" s="145" t="s">
        <v>354</v>
      </c>
      <c r="D639" s="145"/>
      <c r="E639" s="145"/>
      <c r="F639" s="4"/>
    </row>
    <row r="640" spans="3:6" hidden="1" outlineLevel="3" x14ac:dyDescent="0.25">
      <c r="C640" s="8" t="s">
        <v>9</v>
      </c>
      <c r="D640" s="8" t="s">
        <v>10</v>
      </c>
      <c r="E640" s="8" t="s">
        <v>11</v>
      </c>
      <c r="F640" s="8" t="s">
        <v>12</v>
      </c>
    </row>
    <row r="641" spans="3:6" hidden="1" outlineLevel="3" x14ac:dyDescent="0.25">
      <c r="C641" s="9">
        <v>50</v>
      </c>
      <c r="D641" s="4" t="s">
        <v>817</v>
      </c>
      <c r="E641" s="123">
        <v>2.5</v>
      </c>
      <c r="F641" s="17">
        <f>C641*E641</f>
        <v>125</v>
      </c>
    </row>
    <row r="642" spans="3:6" hidden="1" outlineLevel="3" x14ac:dyDescent="0.25">
      <c r="C642" s="9">
        <v>0</v>
      </c>
      <c r="D642" s="4"/>
      <c r="E642" s="17">
        <v>0</v>
      </c>
      <c r="F642" s="17">
        <f>C642*E642</f>
        <v>0</v>
      </c>
    </row>
    <row r="643" spans="3:6" hidden="1" outlineLevel="2" collapsed="1" x14ac:dyDescent="0.25">
      <c r="C643" s="4"/>
      <c r="D643" s="4"/>
      <c r="E643" s="14"/>
      <c r="F643" s="13">
        <f>SUM(F641:F642)*E561</f>
        <v>125</v>
      </c>
    </row>
    <row r="644" spans="3:6" hidden="1" outlineLevel="2" x14ac:dyDescent="0.25"/>
    <row r="645" spans="3:6" ht="15" hidden="1" customHeight="1" outlineLevel="2" x14ac:dyDescent="0.25">
      <c r="C645" s="145" t="s">
        <v>355</v>
      </c>
      <c r="D645" s="145"/>
      <c r="E645" s="145"/>
      <c r="F645" s="4"/>
    </row>
    <row r="646" spans="3:6" hidden="1" outlineLevel="3" x14ac:dyDescent="0.25">
      <c r="C646" s="8" t="s">
        <v>9</v>
      </c>
      <c r="D646" s="8" t="s">
        <v>10</v>
      </c>
      <c r="E646" s="8" t="s">
        <v>11</v>
      </c>
      <c r="F646" s="8" t="s">
        <v>12</v>
      </c>
    </row>
    <row r="647" spans="3:6" hidden="1" outlineLevel="3" x14ac:dyDescent="0.25">
      <c r="C647" s="9">
        <v>1</v>
      </c>
      <c r="D647" s="98" t="s">
        <v>356</v>
      </c>
      <c r="E647" s="123">
        <v>1.4</v>
      </c>
      <c r="F647" s="17">
        <f>$C647*$E647</f>
        <v>1.4</v>
      </c>
    </row>
    <row r="648" spans="3:6" hidden="1" outlineLevel="3" x14ac:dyDescent="0.25">
      <c r="C648" s="9">
        <v>1</v>
      </c>
      <c r="D648" s="98" t="s">
        <v>357</v>
      </c>
      <c r="E648" s="123">
        <v>1.4</v>
      </c>
      <c r="F648" s="17">
        <f t="shared" ref="F648:F668" si="26">$C648*$E648</f>
        <v>1.4</v>
      </c>
    </row>
    <row r="649" spans="3:6" hidden="1" outlineLevel="3" x14ac:dyDescent="0.25">
      <c r="C649" s="9">
        <v>1</v>
      </c>
      <c r="D649" s="98" t="s">
        <v>358</v>
      </c>
      <c r="E649" s="123">
        <v>1.4</v>
      </c>
      <c r="F649" s="17">
        <f t="shared" si="26"/>
        <v>1.4</v>
      </c>
    </row>
    <row r="650" spans="3:6" hidden="1" outlineLevel="3" x14ac:dyDescent="0.25">
      <c r="C650" s="16">
        <v>4</v>
      </c>
      <c r="D650" s="98" t="s">
        <v>359</v>
      </c>
      <c r="E650" s="123">
        <v>1.4</v>
      </c>
      <c r="F650" s="17">
        <f t="shared" si="26"/>
        <v>5.6</v>
      </c>
    </row>
    <row r="651" spans="3:6" hidden="1" outlineLevel="3" x14ac:dyDescent="0.25">
      <c r="C651" s="16">
        <v>4</v>
      </c>
      <c r="D651" s="98" t="s">
        <v>360</v>
      </c>
      <c r="E651" s="123">
        <v>1.4</v>
      </c>
      <c r="F651" s="17">
        <f t="shared" si="26"/>
        <v>5.6</v>
      </c>
    </row>
    <row r="652" spans="3:6" hidden="1" outlineLevel="3" x14ac:dyDescent="0.25">
      <c r="C652" s="16">
        <v>4</v>
      </c>
      <c r="D652" s="98" t="s">
        <v>361</v>
      </c>
      <c r="E652" s="123">
        <v>1.4</v>
      </c>
      <c r="F652" s="17">
        <f t="shared" si="26"/>
        <v>5.6</v>
      </c>
    </row>
    <row r="653" spans="3:6" hidden="1" outlineLevel="3" x14ac:dyDescent="0.25">
      <c r="C653" s="16">
        <v>3</v>
      </c>
      <c r="D653" s="99" t="s">
        <v>362</v>
      </c>
      <c r="E653" s="123">
        <v>115</v>
      </c>
      <c r="F653" s="17">
        <f t="shared" si="26"/>
        <v>345</v>
      </c>
    </row>
    <row r="654" spans="3:6" hidden="1" outlineLevel="3" x14ac:dyDescent="0.25">
      <c r="C654" s="16">
        <v>2</v>
      </c>
      <c r="D654" s="99" t="s">
        <v>363</v>
      </c>
      <c r="E654" s="123">
        <v>95</v>
      </c>
      <c r="F654" s="17">
        <f t="shared" si="26"/>
        <v>190</v>
      </c>
    </row>
    <row r="655" spans="3:6" hidden="1" outlineLevel="3" x14ac:dyDescent="0.25">
      <c r="C655" s="16">
        <v>1</v>
      </c>
      <c r="D655" s="10" t="s">
        <v>884</v>
      </c>
      <c r="E655" s="123">
        <v>160</v>
      </c>
      <c r="F655" s="17">
        <f t="shared" si="26"/>
        <v>160</v>
      </c>
    </row>
    <row r="656" spans="3:6" hidden="1" outlineLevel="3" x14ac:dyDescent="0.25">
      <c r="C656" s="16">
        <v>2</v>
      </c>
      <c r="D656" s="99" t="s">
        <v>365</v>
      </c>
      <c r="E656" s="123">
        <v>3</v>
      </c>
      <c r="F656" s="17">
        <f t="shared" si="26"/>
        <v>6</v>
      </c>
    </row>
    <row r="657" spans="3:6" hidden="1" outlineLevel="3" x14ac:dyDescent="0.25">
      <c r="C657" s="16">
        <v>1</v>
      </c>
      <c r="D657" s="10" t="s">
        <v>366</v>
      </c>
      <c r="E657" s="123">
        <v>200</v>
      </c>
      <c r="F657" s="17">
        <f t="shared" si="26"/>
        <v>200</v>
      </c>
    </row>
    <row r="658" spans="3:6" hidden="1" outlineLevel="3" x14ac:dyDescent="0.25">
      <c r="C658" s="16">
        <v>50</v>
      </c>
      <c r="D658" s="10" t="s">
        <v>367</v>
      </c>
      <c r="E658" s="15">
        <v>0.03</v>
      </c>
      <c r="F658" s="17">
        <f t="shared" si="26"/>
        <v>1.5</v>
      </c>
    </row>
    <row r="659" spans="3:6" hidden="1" outlineLevel="3" x14ac:dyDescent="0.25">
      <c r="C659" s="16">
        <v>50</v>
      </c>
      <c r="D659" s="10" t="s">
        <v>368</v>
      </c>
      <c r="E659" s="15">
        <v>0.04</v>
      </c>
      <c r="F659" s="17">
        <f t="shared" si="26"/>
        <v>2</v>
      </c>
    </row>
    <row r="660" spans="3:6" hidden="1" outlineLevel="3" x14ac:dyDescent="0.25">
      <c r="C660" s="16">
        <v>50</v>
      </c>
      <c r="D660" s="10" t="s">
        <v>369</v>
      </c>
      <c r="E660" s="15">
        <v>0.06</v>
      </c>
      <c r="F660" s="17">
        <f t="shared" si="26"/>
        <v>3</v>
      </c>
    </row>
    <row r="661" spans="3:6" hidden="1" outlineLevel="3" x14ac:dyDescent="0.25">
      <c r="C661" s="16">
        <v>40</v>
      </c>
      <c r="D661" s="10" t="s">
        <v>370</v>
      </c>
      <c r="E661" s="15">
        <v>0.09</v>
      </c>
      <c r="F661" s="17">
        <f t="shared" si="26"/>
        <v>3.5999999999999996</v>
      </c>
    </row>
    <row r="662" spans="3:6" hidden="1" outlineLevel="3" x14ac:dyDescent="0.25">
      <c r="C662" s="16">
        <v>100</v>
      </c>
      <c r="D662" s="10" t="s">
        <v>371</v>
      </c>
      <c r="E662" s="15">
        <v>0.02</v>
      </c>
      <c r="F662" s="17">
        <f t="shared" si="26"/>
        <v>2</v>
      </c>
    </row>
    <row r="663" spans="3:6" hidden="1" outlineLevel="3" x14ac:dyDescent="0.25">
      <c r="C663" s="16">
        <v>4</v>
      </c>
      <c r="D663" s="10" t="s">
        <v>372</v>
      </c>
      <c r="E663" s="15">
        <v>80</v>
      </c>
      <c r="F663" s="17">
        <f t="shared" si="26"/>
        <v>320</v>
      </c>
    </row>
    <row r="664" spans="3:6" hidden="1" outlineLevel="3" x14ac:dyDescent="0.25">
      <c r="C664" s="16">
        <v>2</v>
      </c>
      <c r="D664" s="99" t="s">
        <v>373</v>
      </c>
      <c r="E664" s="15">
        <v>25</v>
      </c>
      <c r="F664" s="17">
        <f t="shared" si="26"/>
        <v>50</v>
      </c>
    </row>
    <row r="665" spans="3:6" hidden="1" outlineLevel="3" x14ac:dyDescent="0.25">
      <c r="C665" s="16">
        <v>2</v>
      </c>
      <c r="D665" s="99" t="s">
        <v>374</v>
      </c>
      <c r="E665" s="15">
        <v>25</v>
      </c>
      <c r="F665" s="17">
        <f t="shared" si="26"/>
        <v>50</v>
      </c>
    </row>
    <row r="666" spans="3:6" hidden="1" outlineLevel="3" x14ac:dyDescent="0.25">
      <c r="C666" s="16">
        <v>5</v>
      </c>
      <c r="D666" s="99" t="s">
        <v>982</v>
      </c>
      <c r="E666" s="15">
        <v>30</v>
      </c>
      <c r="F666" s="17">
        <f t="shared" si="26"/>
        <v>150</v>
      </c>
    </row>
    <row r="667" spans="3:6" hidden="1" outlineLevel="3" x14ac:dyDescent="0.25">
      <c r="C667" s="16">
        <v>2</v>
      </c>
      <c r="D667" s="10" t="s">
        <v>375</v>
      </c>
      <c r="E667" s="17">
        <v>20</v>
      </c>
      <c r="F667" s="17">
        <f t="shared" si="26"/>
        <v>40</v>
      </c>
    </row>
    <row r="668" spans="3:6" hidden="1" outlineLevel="3" x14ac:dyDescent="0.25">
      <c r="C668" s="16">
        <v>0</v>
      </c>
      <c r="D668" s="10" t="s">
        <v>589</v>
      </c>
      <c r="E668" s="17">
        <v>0</v>
      </c>
      <c r="F668" s="17">
        <f t="shared" si="26"/>
        <v>0</v>
      </c>
    </row>
    <row r="669" spans="3:6" hidden="1" outlineLevel="2" collapsed="1" x14ac:dyDescent="0.25">
      <c r="C669" s="4"/>
      <c r="D669" s="4"/>
      <c r="E669" s="14"/>
      <c r="F669" s="13">
        <f>SUM(F647:F668)*E561</f>
        <v>1544.1</v>
      </c>
    </row>
    <row r="670" spans="3:6" hidden="1" outlineLevel="2" x14ac:dyDescent="0.25"/>
    <row r="671" spans="3:6" ht="15" hidden="1" customHeight="1" outlineLevel="2" x14ac:dyDescent="0.25">
      <c r="C671" s="145" t="s">
        <v>47</v>
      </c>
      <c r="D671" s="145"/>
      <c r="E671" s="145"/>
      <c r="F671" s="4"/>
    </row>
    <row r="672" spans="3:6" hidden="1" outlineLevel="3" x14ac:dyDescent="0.25">
      <c r="C672" s="8" t="s">
        <v>9</v>
      </c>
      <c r="D672" s="8" t="s">
        <v>10</v>
      </c>
      <c r="E672" s="8" t="s">
        <v>11</v>
      </c>
      <c r="F672" s="8" t="s">
        <v>12</v>
      </c>
    </row>
    <row r="673" spans="3:6" hidden="1" outlineLevel="3" x14ac:dyDescent="0.25">
      <c r="C673" s="6">
        <v>1</v>
      </c>
      <c r="D673" s="4" t="s">
        <v>61</v>
      </c>
      <c r="E673" s="17">
        <v>100</v>
      </c>
      <c r="F673" s="17">
        <f>C673*E673</f>
        <v>100</v>
      </c>
    </row>
    <row r="674" spans="3:6" hidden="1" outlineLevel="3" x14ac:dyDescent="0.25">
      <c r="C674" s="6">
        <v>1</v>
      </c>
      <c r="D674" s="4" t="s">
        <v>376</v>
      </c>
      <c r="E674" s="17">
        <v>240</v>
      </c>
      <c r="F674" s="17">
        <f>C674*E674</f>
        <v>240</v>
      </c>
    </row>
    <row r="675" spans="3:6" hidden="1" outlineLevel="3" x14ac:dyDescent="0.25">
      <c r="C675" s="6">
        <v>0</v>
      </c>
      <c r="D675" s="10" t="s">
        <v>589</v>
      </c>
      <c r="E675" s="17">
        <v>0</v>
      </c>
      <c r="F675" s="17">
        <f>C675*E675</f>
        <v>0</v>
      </c>
    </row>
    <row r="676" spans="3:6" hidden="1" outlineLevel="2" collapsed="1" x14ac:dyDescent="0.25">
      <c r="C676" s="4"/>
      <c r="D676" s="4"/>
      <c r="E676" s="14"/>
      <c r="F676" s="13">
        <f>SUM(F673:F675)*E561</f>
        <v>340</v>
      </c>
    </row>
    <row r="677" spans="3:6" hidden="1" outlineLevel="2" x14ac:dyDescent="0.25"/>
    <row r="678" spans="3:6" ht="15" hidden="1" customHeight="1" outlineLevel="2" x14ac:dyDescent="0.25">
      <c r="C678" s="161" t="s">
        <v>377</v>
      </c>
      <c r="D678" s="161"/>
      <c r="E678" s="161"/>
      <c r="F678" s="4"/>
    </row>
    <row r="679" spans="3:6" hidden="1" outlineLevel="3" x14ac:dyDescent="0.25">
      <c r="C679" s="8" t="s">
        <v>9</v>
      </c>
      <c r="D679" s="8" t="s">
        <v>10</v>
      </c>
      <c r="E679" s="8" t="s">
        <v>11</v>
      </c>
      <c r="F679" s="8" t="s">
        <v>12</v>
      </c>
    </row>
    <row r="680" spans="3:6" hidden="1" outlineLevel="3" x14ac:dyDescent="0.25">
      <c r="C680" s="9">
        <v>15</v>
      </c>
      <c r="D680" s="4" t="s">
        <v>378</v>
      </c>
      <c r="E680" s="17">
        <v>8.8000000000000007</v>
      </c>
      <c r="F680" s="17">
        <f>$C680*$E680</f>
        <v>132</v>
      </c>
    </row>
    <row r="681" spans="3:6" hidden="1" outlineLevel="3" x14ac:dyDescent="0.25">
      <c r="C681" s="9">
        <v>1</v>
      </c>
      <c r="D681" s="4" t="s">
        <v>379</v>
      </c>
      <c r="E681" s="17">
        <v>24</v>
      </c>
      <c r="F681" s="17">
        <f t="shared" ref="F681:F729" si="27">$C681*$E681</f>
        <v>24</v>
      </c>
    </row>
    <row r="682" spans="3:6" hidden="1" outlineLevel="3" x14ac:dyDescent="0.25">
      <c r="C682" s="9">
        <v>5</v>
      </c>
      <c r="D682" s="10" t="s">
        <v>380</v>
      </c>
      <c r="E682" s="17">
        <v>19</v>
      </c>
      <c r="F682" s="17">
        <f t="shared" si="27"/>
        <v>95</v>
      </c>
    </row>
    <row r="683" spans="3:6" hidden="1" outlineLevel="3" x14ac:dyDescent="0.25">
      <c r="C683" s="16">
        <v>2</v>
      </c>
      <c r="D683" s="10" t="s">
        <v>381</v>
      </c>
      <c r="E683" s="17">
        <v>16</v>
      </c>
      <c r="F683" s="17">
        <f t="shared" si="27"/>
        <v>32</v>
      </c>
    </row>
    <row r="684" spans="3:6" hidden="1" outlineLevel="3" x14ac:dyDescent="0.25">
      <c r="C684" s="16">
        <v>10</v>
      </c>
      <c r="D684" s="10" t="s">
        <v>382</v>
      </c>
      <c r="E684" s="17">
        <v>3</v>
      </c>
      <c r="F684" s="17">
        <f t="shared" si="27"/>
        <v>30</v>
      </c>
    </row>
    <row r="685" spans="3:6" hidden="1" outlineLevel="3" x14ac:dyDescent="0.25">
      <c r="C685" s="16">
        <v>5</v>
      </c>
      <c r="D685" s="10" t="s">
        <v>383</v>
      </c>
      <c r="E685" s="17">
        <v>9</v>
      </c>
      <c r="F685" s="17">
        <f t="shared" si="27"/>
        <v>45</v>
      </c>
    </row>
    <row r="686" spans="3:6" hidden="1" outlineLevel="3" x14ac:dyDescent="0.25">
      <c r="C686" s="16">
        <v>10</v>
      </c>
      <c r="D686" s="10" t="s">
        <v>384</v>
      </c>
      <c r="E686" s="17">
        <v>1.5</v>
      </c>
      <c r="F686" s="17">
        <f t="shared" si="27"/>
        <v>15</v>
      </c>
    </row>
    <row r="687" spans="3:6" hidden="1" outlineLevel="3" x14ac:dyDescent="0.25">
      <c r="C687" s="16">
        <v>2</v>
      </c>
      <c r="D687" s="10" t="s">
        <v>385</v>
      </c>
      <c r="E687" s="17">
        <v>5</v>
      </c>
      <c r="F687" s="17">
        <f t="shared" si="27"/>
        <v>10</v>
      </c>
    </row>
    <row r="688" spans="3:6" hidden="1" outlineLevel="3" x14ac:dyDescent="0.25">
      <c r="C688" s="16">
        <v>50</v>
      </c>
      <c r="D688" s="10" t="s">
        <v>386</v>
      </c>
      <c r="E688" s="17">
        <v>1</v>
      </c>
      <c r="F688" s="17">
        <f t="shared" si="27"/>
        <v>50</v>
      </c>
    </row>
    <row r="689" spans="3:6" hidden="1" outlineLevel="3" x14ac:dyDescent="0.25">
      <c r="C689" s="16">
        <v>5</v>
      </c>
      <c r="D689" s="10" t="s">
        <v>387</v>
      </c>
      <c r="E689" s="17">
        <v>6.5</v>
      </c>
      <c r="F689" s="17">
        <f t="shared" si="27"/>
        <v>32.5</v>
      </c>
    </row>
    <row r="690" spans="3:6" hidden="1" outlineLevel="3" x14ac:dyDescent="0.25">
      <c r="C690" s="16">
        <v>5</v>
      </c>
      <c r="D690" s="10" t="s">
        <v>388</v>
      </c>
      <c r="E690" s="17">
        <v>4</v>
      </c>
      <c r="F690" s="17">
        <f t="shared" si="27"/>
        <v>20</v>
      </c>
    </row>
    <row r="691" spans="3:6" hidden="1" outlineLevel="3" x14ac:dyDescent="0.25">
      <c r="C691" s="16">
        <v>5</v>
      </c>
      <c r="D691" s="10" t="s">
        <v>389</v>
      </c>
      <c r="E691" s="17">
        <v>3</v>
      </c>
      <c r="F691" s="17">
        <f t="shared" si="27"/>
        <v>15</v>
      </c>
    </row>
    <row r="692" spans="3:6" hidden="1" outlineLevel="3" x14ac:dyDescent="0.25">
      <c r="C692" s="16">
        <v>5</v>
      </c>
      <c r="D692" s="10" t="s">
        <v>390</v>
      </c>
      <c r="E692" s="17">
        <v>2.5</v>
      </c>
      <c r="F692" s="17">
        <f t="shared" si="27"/>
        <v>12.5</v>
      </c>
    </row>
    <row r="693" spans="3:6" hidden="1" outlineLevel="3" x14ac:dyDescent="0.25">
      <c r="C693" s="16">
        <v>10</v>
      </c>
      <c r="D693" s="10" t="s">
        <v>391</v>
      </c>
      <c r="E693" s="17">
        <v>8</v>
      </c>
      <c r="F693" s="17">
        <f t="shared" si="27"/>
        <v>80</v>
      </c>
    </row>
    <row r="694" spans="3:6" hidden="1" outlineLevel="3" x14ac:dyDescent="0.25">
      <c r="C694" s="16">
        <v>2</v>
      </c>
      <c r="D694" s="10" t="s">
        <v>392</v>
      </c>
      <c r="E694" s="17">
        <v>5</v>
      </c>
      <c r="F694" s="17">
        <f t="shared" si="27"/>
        <v>10</v>
      </c>
    </row>
    <row r="695" spans="3:6" hidden="1" outlineLevel="3" x14ac:dyDescent="0.25">
      <c r="C695" s="16">
        <v>2</v>
      </c>
      <c r="D695" s="10" t="s">
        <v>393</v>
      </c>
      <c r="E695" s="17">
        <v>4</v>
      </c>
      <c r="F695" s="17">
        <f t="shared" si="27"/>
        <v>8</v>
      </c>
    </row>
    <row r="696" spans="3:6" hidden="1" outlineLevel="3" x14ac:dyDescent="0.25">
      <c r="C696" s="16">
        <v>20</v>
      </c>
      <c r="D696" s="10" t="s">
        <v>394</v>
      </c>
      <c r="E696" s="17">
        <v>0.5</v>
      </c>
      <c r="F696" s="17">
        <f t="shared" si="27"/>
        <v>10</v>
      </c>
    </row>
    <row r="697" spans="3:6" hidden="1" outlineLevel="3" x14ac:dyDescent="0.25">
      <c r="C697" s="16">
        <v>5</v>
      </c>
      <c r="D697" s="10" t="s">
        <v>395</v>
      </c>
      <c r="E697" s="17">
        <v>7</v>
      </c>
      <c r="F697" s="17">
        <f t="shared" si="27"/>
        <v>35</v>
      </c>
    </row>
    <row r="698" spans="3:6" hidden="1" outlineLevel="3" x14ac:dyDescent="0.25">
      <c r="C698" s="16">
        <v>20</v>
      </c>
      <c r="D698" s="10" t="s">
        <v>396</v>
      </c>
      <c r="E698" s="17">
        <v>4</v>
      </c>
      <c r="F698" s="17">
        <f t="shared" si="27"/>
        <v>80</v>
      </c>
    </row>
    <row r="699" spans="3:6" hidden="1" outlineLevel="3" x14ac:dyDescent="0.25">
      <c r="C699" s="16">
        <v>5</v>
      </c>
      <c r="D699" s="10" t="s">
        <v>397</v>
      </c>
      <c r="E699" s="17">
        <v>0.8</v>
      </c>
      <c r="F699" s="17">
        <f t="shared" si="27"/>
        <v>4</v>
      </c>
    </row>
    <row r="700" spans="3:6" hidden="1" outlineLevel="3" x14ac:dyDescent="0.25">
      <c r="C700" s="16">
        <v>10</v>
      </c>
      <c r="D700" s="10" t="s">
        <v>398</v>
      </c>
      <c r="E700" s="17">
        <v>3.5</v>
      </c>
      <c r="F700" s="17">
        <f t="shared" si="27"/>
        <v>35</v>
      </c>
    </row>
    <row r="701" spans="3:6" hidden="1" outlineLevel="3" x14ac:dyDescent="0.25">
      <c r="C701" s="16">
        <v>10</v>
      </c>
      <c r="D701" s="10" t="s">
        <v>399</v>
      </c>
      <c r="E701" s="17">
        <v>0.6</v>
      </c>
      <c r="F701" s="17">
        <f t="shared" si="27"/>
        <v>6</v>
      </c>
    </row>
    <row r="702" spans="3:6" hidden="1" outlineLevel="3" x14ac:dyDescent="0.25">
      <c r="C702" s="16">
        <v>2</v>
      </c>
      <c r="D702" s="10" t="s">
        <v>400</v>
      </c>
      <c r="E702" s="17">
        <v>3</v>
      </c>
      <c r="F702" s="17">
        <f t="shared" si="27"/>
        <v>6</v>
      </c>
    </row>
    <row r="703" spans="3:6" hidden="1" outlineLevel="3" x14ac:dyDescent="0.25">
      <c r="C703" s="16">
        <v>20</v>
      </c>
      <c r="D703" s="10" t="s">
        <v>401</v>
      </c>
      <c r="E703" s="17">
        <v>0.1</v>
      </c>
      <c r="F703" s="17">
        <f t="shared" si="27"/>
        <v>2</v>
      </c>
    </row>
    <row r="704" spans="3:6" hidden="1" outlineLevel="3" x14ac:dyDescent="0.25">
      <c r="C704" s="16">
        <v>30</v>
      </c>
      <c r="D704" s="10" t="s">
        <v>402</v>
      </c>
      <c r="E704" s="17">
        <v>4</v>
      </c>
      <c r="F704" s="17">
        <f t="shared" si="27"/>
        <v>120</v>
      </c>
    </row>
    <row r="705" spans="3:6" hidden="1" outlineLevel="3" x14ac:dyDescent="0.25">
      <c r="C705" s="16">
        <v>20</v>
      </c>
      <c r="D705" s="10" t="s">
        <v>403</v>
      </c>
      <c r="E705" s="17">
        <v>3.5</v>
      </c>
      <c r="F705" s="17">
        <f t="shared" si="27"/>
        <v>70</v>
      </c>
    </row>
    <row r="706" spans="3:6" hidden="1" outlineLevel="3" x14ac:dyDescent="0.25">
      <c r="C706" s="16">
        <v>20</v>
      </c>
      <c r="D706" s="10" t="s">
        <v>404</v>
      </c>
      <c r="E706" s="17">
        <v>0.5</v>
      </c>
      <c r="F706" s="17">
        <f t="shared" si="27"/>
        <v>10</v>
      </c>
    </row>
    <row r="707" spans="3:6" hidden="1" outlineLevel="3" x14ac:dyDescent="0.25">
      <c r="C707" s="16">
        <v>15</v>
      </c>
      <c r="D707" s="10" t="s">
        <v>405</v>
      </c>
      <c r="E707" s="17">
        <v>3</v>
      </c>
      <c r="F707" s="17">
        <f t="shared" si="27"/>
        <v>45</v>
      </c>
    </row>
    <row r="708" spans="3:6" hidden="1" outlineLevel="3" x14ac:dyDescent="0.25">
      <c r="C708" s="16">
        <v>5</v>
      </c>
      <c r="D708" s="10" t="s">
        <v>406</v>
      </c>
      <c r="E708" s="17">
        <v>1</v>
      </c>
      <c r="F708" s="17">
        <f t="shared" si="27"/>
        <v>5</v>
      </c>
    </row>
    <row r="709" spans="3:6" hidden="1" outlineLevel="3" x14ac:dyDescent="0.25">
      <c r="C709" s="16">
        <v>20</v>
      </c>
      <c r="D709" s="10" t="s">
        <v>407</v>
      </c>
      <c r="E709" s="17">
        <v>1</v>
      </c>
      <c r="F709" s="17">
        <f t="shared" si="27"/>
        <v>20</v>
      </c>
    </row>
    <row r="710" spans="3:6" hidden="1" outlineLevel="3" x14ac:dyDescent="0.25">
      <c r="C710" s="16">
        <v>1</v>
      </c>
      <c r="D710" s="10" t="s">
        <v>408</v>
      </c>
      <c r="E710" s="17">
        <v>80</v>
      </c>
      <c r="F710" s="17">
        <f t="shared" si="27"/>
        <v>80</v>
      </c>
    </row>
    <row r="711" spans="3:6" hidden="1" outlineLevel="3" x14ac:dyDescent="0.25">
      <c r="C711" s="16">
        <v>1</v>
      </c>
      <c r="D711" s="10" t="s">
        <v>409</v>
      </c>
      <c r="E711" s="17">
        <v>10</v>
      </c>
      <c r="F711" s="17">
        <f t="shared" si="27"/>
        <v>10</v>
      </c>
    </row>
    <row r="712" spans="3:6" hidden="1" outlineLevel="3" x14ac:dyDescent="0.25">
      <c r="C712" s="16">
        <v>3</v>
      </c>
      <c r="D712" s="10" t="s">
        <v>410</v>
      </c>
      <c r="E712" s="17">
        <v>6</v>
      </c>
      <c r="F712" s="17">
        <f t="shared" si="27"/>
        <v>18</v>
      </c>
    </row>
    <row r="713" spans="3:6" hidden="1" outlineLevel="3" x14ac:dyDescent="0.25">
      <c r="C713" s="16">
        <v>2</v>
      </c>
      <c r="D713" s="10" t="s">
        <v>411</v>
      </c>
      <c r="E713" s="17">
        <v>20</v>
      </c>
      <c r="F713" s="17">
        <f t="shared" si="27"/>
        <v>40</v>
      </c>
    </row>
    <row r="714" spans="3:6" hidden="1" outlineLevel="3" x14ac:dyDescent="0.25">
      <c r="C714" s="16">
        <v>5</v>
      </c>
      <c r="D714" s="10" t="s">
        <v>412</v>
      </c>
      <c r="E714" s="17">
        <v>28</v>
      </c>
      <c r="F714" s="17">
        <f t="shared" si="27"/>
        <v>140</v>
      </c>
    </row>
    <row r="715" spans="3:6" hidden="1" outlineLevel="3" x14ac:dyDescent="0.25">
      <c r="C715" s="16">
        <v>10</v>
      </c>
      <c r="D715" s="10" t="s">
        <v>1001</v>
      </c>
      <c r="E715" s="17">
        <v>1.4</v>
      </c>
      <c r="F715" s="17">
        <f t="shared" si="27"/>
        <v>14</v>
      </c>
    </row>
    <row r="716" spans="3:6" hidden="1" outlineLevel="3" x14ac:dyDescent="0.25">
      <c r="C716" s="16">
        <v>5</v>
      </c>
      <c r="D716" s="10" t="s">
        <v>414</v>
      </c>
      <c r="E716" s="17">
        <v>3</v>
      </c>
      <c r="F716" s="17">
        <f t="shared" si="27"/>
        <v>15</v>
      </c>
    </row>
    <row r="717" spans="3:6" hidden="1" outlineLevel="3" x14ac:dyDescent="0.25">
      <c r="C717" s="16">
        <v>5</v>
      </c>
      <c r="D717" s="10" t="s">
        <v>415</v>
      </c>
      <c r="E717" s="17">
        <v>6</v>
      </c>
      <c r="F717" s="17">
        <f t="shared" si="27"/>
        <v>30</v>
      </c>
    </row>
    <row r="718" spans="3:6" hidden="1" outlineLevel="3" x14ac:dyDescent="0.25">
      <c r="C718" s="16">
        <v>5</v>
      </c>
      <c r="D718" s="10" t="s">
        <v>416</v>
      </c>
      <c r="E718" s="17">
        <v>3</v>
      </c>
      <c r="F718" s="17">
        <f t="shared" si="27"/>
        <v>15</v>
      </c>
    </row>
    <row r="719" spans="3:6" hidden="1" outlineLevel="3" x14ac:dyDescent="0.25">
      <c r="C719" s="16">
        <v>50</v>
      </c>
      <c r="D719" s="10" t="s">
        <v>417</v>
      </c>
      <c r="E719" s="17">
        <v>0.4</v>
      </c>
      <c r="F719" s="17">
        <f t="shared" si="27"/>
        <v>20</v>
      </c>
    </row>
    <row r="720" spans="3:6" hidden="1" outlineLevel="3" x14ac:dyDescent="0.25">
      <c r="C720" s="16">
        <v>1</v>
      </c>
      <c r="D720" s="10" t="s">
        <v>418</v>
      </c>
      <c r="E720" s="17">
        <v>0.3</v>
      </c>
      <c r="F720" s="17">
        <f t="shared" si="27"/>
        <v>0.3</v>
      </c>
    </row>
    <row r="721" spans="3:6" hidden="1" outlineLevel="3" x14ac:dyDescent="0.25">
      <c r="C721" s="16">
        <v>5</v>
      </c>
      <c r="D721" s="10" t="s">
        <v>419</v>
      </c>
      <c r="E721" s="17">
        <v>2</v>
      </c>
      <c r="F721" s="17">
        <f t="shared" si="27"/>
        <v>10</v>
      </c>
    </row>
    <row r="722" spans="3:6" hidden="1" outlineLevel="3" x14ac:dyDescent="0.25">
      <c r="C722" s="16">
        <v>5</v>
      </c>
      <c r="D722" s="10" t="s">
        <v>420</v>
      </c>
      <c r="E722" s="17">
        <v>30</v>
      </c>
      <c r="F722" s="17">
        <f t="shared" si="27"/>
        <v>150</v>
      </c>
    </row>
    <row r="723" spans="3:6" hidden="1" outlineLevel="3" x14ac:dyDescent="0.25">
      <c r="C723" s="16">
        <v>2</v>
      </c>
      <c r="D723" s="10" t="s">
        <v>421</v>
      </c>
      <c r="E723" s="17">
        <v>2.5</v>
      </c>
      <c r="F723" s="17">
        <f t="shared" si="27"/>
        <v>5</v>
      </c>
    </row>
    <row r="724" spans="3:6" hidden="1" outlineLevel="3" x14ac:dyDescent="0.25">
      <c r="C724" s="16">
        <v>2</v>
      </c>
      <c r="D724" s="10" t="s">
        <v>422</v>
      </c>
      <c r="E724" s="17">
        <v>15</v>
      </c>
      <c r="F724" s="17">
        <f t="shared" si="27"/>
        <v>30</v>
      </c>
    </row>
    <row r="725" spans="3:6" hidden="1" outlineLevel="3" x14ac:dyDescent="0.25">
      <c r="C725" s="16">
        <v>10</v>
      </c>
      <c r="D725" s="10" t="s">
        <v>423</v>
      </c>
      <c r="E725" s="17">
        <v>3</v>
      </c>
      <c r="F725" s="17">
        <f t="shared" si="27"/>
        <v>30</v>
      </c>
    </row>
    <row r="726" spans="3:6" hidden="1" outlineLevel="3" x14ac:dyDescent="0.25">
      <c r="C726" s="16">
        <v>5</v>
      </c>
      <c r="D726" s="10" t="s">
        <v>999</v>
      </c>
      <c r="E726" s="17">
        <v>3</v>
      </c>
      <c r="F726" s="17">
        <f t="shared" si="27"/>
        <v>15</v>
      </c>
    </row>
    <row r="727" spans="3:6" hidden="1" outlineLevel="3" x14ac:dyDescent="0.25">
      <c r="C727" s="16">
        <v>100</v>
      </c>
      <c r="D727" s="10" t="s">
        <v>425</v>
      </c>
      <c r="E727" s="17">
        <v>0.1</v>
      </c>
      <c r="F727" s="17">
        <f t="shared" si="27"/>
        <v>10</v>
      </c>
    </row>
    <row r="728" spans="3:6" hidden="1" outlineLevel="3" x14ac:dyDescent="0.25">
      <c r="C728" s="16">
        <v>5</v>
      </c>
      <c r="D728" s="10" t="s">
        <v>426</v>
      </c>
      <c r="E728" s="17">
        <v>20</v>
      </c>
      <c r="F728" s="17">
        <f t="shared" si="27"/>
        <v>100</v>
      </c>
    </row>
    <row r="729" spans="3:6" hidden="1" outlineLevel="3" x14ac:dyDescent="0.25">
      <c r="C729" s="16">
        <v>0</v>
      </c>
      <c r="D729" s="10" t="s">
        <v>589</v>
      </c>
      <c r="E729" s="17">
        <v>0</v>
      </c>
      <c r="F729" s="17">
        <f t="shared" si="27"/>
        <v>0</v>
      </c>
    </row>
    <row r="730" spans="3:6" hidden="1" outlineLevel="2" collapsed="1" x14ac:dyDescent="0.25">
      <c r="C730" s="4"/>
      <c r="D730" s="4"/>
      <c r="E730" s="14"/>
      <c r="F730" s="13">
        <f>SUM(F680:F729)*E561</f>
        <v>1791.3</v>
      </c>
    </row>
    <row r="731" spans="3:6" hidden="1" outlineLevel="2" x14ac:dyDescent="0.25"/>
    <row r="732" spans="3:6" hidden="1" outlineLevel="2" x14ac:dyDescent="0.25"/>
    <row r="733" spans="3:6" ht="15" hidden="1" customHeight="1" outlineLevel="2" x14ac:dyDescent="0.25">
      <c r="C733" s="162" t="s">
        <v>427</v>
      </c>
      <c r="D733" s="162"/>
      <c r="E733" s="162"/>
    </row>
    <row r="734" spans="3:6" ht="17.25" hidden="1" outlineLevel="2" x14ac:dyDescent="0.4">
      <c r="F734" s="25">
        <f>(F745+F754+F766+F777+F788+F798+F814+F836+F844+F850)*E562</f>
        <v>29634.95</v>
      </c>
    </row>
    <row r="735" spans="3:6" hidden="1" outlineLevel="3" x14ac:dyDescent="0.25"/>
    <row r="736" spans="3:6" ht="15" hidden="1" customHeight="1" outlineLevel="3" x14ac:dyDescent="0.25">
      <c r="C736" s="145" t="s">
        <v>431</v>
      </c>
      <c r="D736" s="145"/>
      <c r="E736" s="145"/>
      <c r="F736" s="4"/>
    </row>
    <row r="737" spans="3:6" hidden="1" outlineLevel="4" x14ac:dyDescent="0.25">
      <c r="C737" s="8" t="s">
        <v>9</v>
      </c>
      <c r="D737" s="8" t="s">
        <v>10</v>
      </c>
      <c r="E737" s="8" t="s">
        <v>11</v>
      </c>
      <c r="F737" s="8" t="s">
        <v>12</v>
      </c>
    </row>
    <row r="738" spans="3:6" hidden="1" outlineLevel="4" x14ac:dyDescent="0.25">
      <c r="C738" s="6">
        <v>1</v>
      </c>
      <c r="D738" s="4" t="s">
        <v>432</v>
      </c>
      <c r="E738" s="129">
        <v>1000</v>
      </c>
      <c r="F738" s="14">
        <f>$C738*$E738</f>
        <v>1000</v>
      </c>
    </row>
    <row r="739" spans="3:6" hidden="1" outlineLevel="4" x14ac:dyDescent="0.25">
      <c r="C739" s="6">
        <v>1</v>
      </c>
      <c r="D739" s="4" t="s">
        <v>433</v>
      </c>
      <c r="E739" s="129">
        <v>400</v>
      </c>
      <c r="F739" s="14">
        <f t="shared" ref="F739:F744" si="28">$C739*$E739</f>
        <v>400</v>
      </c>
    </row>
    <row r="740" spans="3:6" hidden="1" outlineLevel="4" x14ac:dyDescent="0.25">
      <c r="C740" s="6">
        <v>1</v>
      </c>
      <c r="D740" s="4" t="s">
        <v>434</v>
      </c>
      <c r="E740" s="129">
        <v>450</v>
      </c>
      <c r="F740" s="14">
        <f t="shared" si="28"/>
        <v>450</v>
      </c>
    </row>
    <row r="741" spans="3:6" hidden="1" outlineLevel="4" x14ac:dyDescent="0.25">
      <c r="C741" s="6">
        <v>1</v>
      </c>
      <c r="D741" s="4" t="s">
        <v>435</v>
      </c>
      <c r="E741" s="129">
        <v>60</v>
      </c>
      <c r="F741" s="14">
        <f t="shared" si="28"/>
        <v>60</v>
      </c>
    </row>
    <row r="742" spans="3:6" hidden="1" outlineLevel="4" x14ac:dyDescent="0.25">
      <c r="C742" s="6">
        <v>1</v>
      </c>
      <c r="D742" s="10" t="s">
        <v>436</v>
      </c>
      <c r="E742" s="129">
        <v>2000</v>
      </c>
      <c r="F742" s="14">
        <f t="shared" si="28"/>
        <v>2000</v>
      </c>
    </row>
    <row r="743" spans="3:6" hidden="1" outlineLevel="4" x14ac:dyDescent="0.25">
      <c r="C743" s="6">
        <v>1</v>
      </c>
      <c r="D743" s="10" t="s">
        <v>437</v>
      </c>
      <c r="E743" s="129">
        <v>500</v>
      </c>
      <c r="F743" s="14">
        <f t="shared" si="28"/>
        <v>500</v>
      </c>
    </row>
    <row r="744" spans="3:6" hidden="1" outlineLevel="4" x14ac:dyDescent="0.25">
      <c r="C744" s="6">
        <v>0</v>
      </c>
      <c r="D744" s="10" t="s">
        <v>589</v>
      </c>
      <c r="E744" s="56">
        <v>0</v>
      </c>
      <c r="F744" s="14">
        <f t="shared" si="28"/>
        <v>0</v>
      </c>
    </row>
    <row r="745" spans="3:6" hidden="1" outlineLevel="3" collapsed="1" x14ac:dyDescent="0.25">
      <c r="F745" s="11">
        <f>SUM(F738:F744)</f>
        <v>4410</v>
      </c>
    </row>
    <row r="746" spans="3:6" hidden="1" outlineLevel="3" x14ac:dyDescent="0.25"/>
    <row r="747" spans="3:6" ht="15" hidden="1" customHeight="1" outlineLevel="3" x14ac:dyDescent="0.25">
      <c r="C747" s="145" t="s">
        <v>438</v>
      </c>
      <c r="D747" s="145"/>
      <c r="E747" s="145"/>
      <c r="F747" s="4"/>
    </row>
    <row r="748" spans="3:6" hidden="1" outlineLevel="4" x14ac:dyDescent="0.25">
      <c r="C748" s="8" t="s">
        <v>9</v>
      </c>
      <c r="D748" s="8" t="s">
        <v>10</v>
      </c>
      <c r="E748" s="8" t="s">
        <v>11</v>
      </c>
      <c r="F748" s="8" t="s">
        <v>12</v>
      </c>
    </row>
    <row r="749" spans="3:6" hidden="1" outlineLevel="4" x14ac:dyDescent="0.25">
      <c r="C749" s="6">
        <v>1</v>
      </c>
      <c r="D749" s="4" t="s">
        <v>439</v>
      </c>
      <c r="E749" s="129">
        <v>960</v>
      </c>
      <c r="F749" s="14">
        <f>$C749*$E749</f>
        <v>960</v>
      </c>
    </row>
    <row r="750" spans="3:6" hidden="1" outlineLevel="4" x14ac:dyDescent="0.25">
      <c r="C750" s="6">
        <v>1</v>
      </c>
      <c r="D750" s="4" t="s">
        <v>440</v>
      </c>
      <c r="E750" s="129">
        <v>50</v>
      </c>
      <c r="F750" s="14">
        <f t="shared" ref="F750" si="29">$C750*$E750</f>
        <v>50</v>
      </c>
    </row>
    <row r="751" spans="3:6" hidden="1" outlineLevel="4" x14ac:dyDescent="0.25">
      <c r="C751" s="6">
        <v>1</v>
      </c>
      <c r="D751" s="4" t="s">
        <v>442</v>
      </c>
      <c r="E751" s="129">
        <v>200</v>
      </c>
      <c r="F751" s="14">
        <f>$C751*$E751</f>
        <v>200</v>
      </c>
    </row>
    <row r="752" spans="3:6" hidden="1" outlineLevel="4" x14ac:dyDescent="0.25">
      <c r="C752" s="6">
        <v>0</v>
      </c>
      <c r="D752" s="10" t="s">
        <v>441</v>
      </c>
      <c r="E752" s="129">
        <v>400</v>
      </c>
      <c r="F752" s="14">
        <f>$C752*$E752</f>
        <v>0</v>
      </c>
    </row>
    <row r="753" spans="3:6" hidden="1" outlineLevel="4" x14ac:dyDescent="0.25">
      <c r="C753" s="6">
        <v>0</v>
      </c>
      <c r="D753" s="10" t="s">
        <v>589</v>
      </c>
      <c r="E753" s="14">
        <v>0</v>
      </c>
      <c r="F753" s="14">
        <f>$C753*$E753</f>
        <v>0</v>
      </c>
    </row>
    <row r="754" spans="3:6" hidden="1" outlineLevel="3" collapsed="1" x14ac:dyDescent="0.25">
      <c r="F754" s="11">
        <f>SUM(F749:F753)</f>
        <v>1210</v>
      </c>
    </row>
    <row r="755" spans="3:6" hidden="1" outlineLevel="3" x14ac:dyDescent="0.25"/>
    <row r="756" spans="3:6" ht="15" hidden="1" customHeight="1" outlineLevel="3" x14ac:dyDescent="0.25">
      <c r="C756" s="145" t="s">
        <v>443</v>
      </c>
      <c r="D756" s="145"/>
      <c r="E756" s="145"/>
      <c r="F756" s="4"/>
    </row>
    <row r="757" spans="3:6" hidden="1" outlineLevel="4" x14ac:dyDescent="0.25">
      <c r="C757" s="8" t="s">
        <v>9</v>
      </c>
      <c r="D757" s="8" t="s">
        <v>10</v>
      </c>
      <c r="E757" s="8" t="s">
        <v>11</v>
      </c>
      <c r="F757" s="8" t="s">
        <v>12</v>
      </c>
    </row>
    <row r="758" spans="3:6" hidden="1" outlineLevel="4" x14ac:dyDescent="0.25">
      <c r="C758" s="6">
        <v>1</v>
      </c>
      <c r="D758" s="4" t="s">
        <v>450</v>
      </c>
      <c r="E758" s="129">
        <v>700</v>
      </c>
      <c r="F758" s="14">
        <f>$C758*$E758</f>
        <v>700</v>
      </c>
    </row>
    <row r="759" spans="3:6" hidden="1" outlineLevel="4" x14ac:dyDescent="0.25">
      <c r="C759" s="6">
        <v>1</v>
      </c>
      <c r="D759" s="4" t="s">
        <v>449</v>
      </c>
      <c r="E759" s="129">
        <v>415</v>
      </c>
      <c r="F759" s="14">
        <f t="shared" ref="F759:F765" si="30">$C759*$E759</f>
        <v>415</v>
      </c>
    </row>
    <row r="760" spans="3:6" hidden="1" outlineLevel="4" x14ac:dyDescent="0.25">
      <c r="C760" s="6">
        <v>2</v>
      </c>
      <c r="D760" s="4" t="s">
        <v>444</v>
      </c>
      <c r="E760" s="129">
        <v>60</v>
      </c>
      <c r="F760" s="14">
        <f t="shared" si="30"/>
        <v>120</v>
      </c>
    </row>
    <row r="761" spans="3:6" hidden="1" outlineLevel="4" x14ac:dyDescent="0.25">
      <c r="C761" s="6">
        <v>1</v>
      </c>
      <c r="D761" s="4" t="s">
        <v>445</v>
      </c>
      <c r="E761" s="129">
        <v>130</v>
      </c>
      <c r="F761" s="14">
        <f t="shared" si="30"/>
        <v>130</v>
      </c>
    </row>
    <row r="762" spans="3:6" hidden="1" outlineLevel="4" x14ac:dyDescent="0.25">
      <c r="C762" s="6">
        <v>1</v>
      </c>
      <c r="D762" s="4" t="s">
        <v>448</v>
      </c>
      <c r="E762" s="129">
        <v>850</v>
      </c>
      <c r="F762" s="14">
        <f t="shared" si="30"/>
        <v>850</v>
      </c>
    </row>
    <row r="763" spans="3:6" hidden="1" outlineLevel="4" x14ac:dyDescent="0.25">
      <c r="C763" s="6">
        <v>1</v>
      </c>
      <c r="D763" s="4" t="s">
        <v>447</v>
      </c>
      <c r="E763" s="129">
        <v>125</v>
      </c>
      <c r="F763" s="14">
        <f t="shared" si="30"/>
        <v>125</v>
      </c>
    </row>
    <row r="764" spans="3:6" hidden="1" outlineLevel="4" x14ac:dyDescent="0.25">
      <c r="C764" s="6">
        <v>0</v>
      </c>
      <c r="D764" s="10" t="s">
        <v>446</v>
      </c>
      <c r="E764" s="129">
        <v>120</v>
      </c>
      <c r="F764" s="14">
        <f t="shared" si="30"/>
        <v>0</v>
      </c>
    </row>
    <row r="765" spans="3:6" hidden="1" outlineLevel="4" x14ac:dyDescent="0.25">
      <c r="C765" s="6">
        <v>0</v>
      </c>
      <c r="D765" s="10" t="s">
        <v>589</v>
      </c>
      <c r="E765" s="14">
        <v>0</v>
      </c>
      <c r="F765" s="14">
        <f t="shared" si="30"/>
        <v>0</v>
      </c>
    </row>
    <row r="766" spans="3:6" hidden="1" outlineLevel="3" collapsed="1" x14ac:dyDescent="0.25">
      <c r="F766" s="11">
        <f>SUM(F758:F765)</f>
        <v>2340</v>
      </c>
    </row>
    <row r="767" spans="3:6" hidden="1" outlineLevel="3" x14ac:dyDescent="0.25"/>
    <row r="768" spans="3:6" ht="15" hidden="1" customHeight="1" outlineLevel="3" x14ac:dyDescent="0.25">
      <c r="C768" s="145" t="s">
        <v>451</v>
      </c>
      <c r="D768" s="145"/>
      <c r="E768" s="145"/>
      <c r="F768" s="4"/>
    </row>
    <row r="769" spans="3:6" hidden="1" outlineLevel="4" x14ac:dyDescent="0.25">
      <c r="C769" s="8" t="s">
        <v>9</v>
      </c>
      <c r="D769" s="8" t="s">
        <v>10</v>
      </c>
      <c r="E769" s="8" t="s">
        <v>11</v>
      </c>
      <c r="F769" s="8" t="s">
        <v>12</v>
      </c>
    </row>
    <row r="770" spans="3:6" hidden="1" outlineLevel="4" x14ac:dyDescent="0.25">
      <c r="C770" s="6">
        <v>1</v>
      </c>
      <c r="D770" s="4" t="s">
        <v>452</v>
      </c>
      <c r="E770" s="129">
        <v>20</v>
      </c>
      <c r="F770" s="14">
        <f>$C770*$E770</f>
        <v>20</v>
      </c>
    </row>
    <row r="771" spans="3:6" hidden="1" outlineLevel="4" x14ac:dyDescent="0.25">
      <c r="C771" s="6">
        <v>1</v>
      </c>
      <c r="D771" s="4" t="s">
        <v>453</v>
      </c>
      <c r="E771" s="129">
        <v>10</v>
      </c>
      <c r="F771" s="14">
        <f t="shared" ref="F771:F776" si="31">$C771*$E771</f>
        <v>10</v>
      </c>
    </row>
    <row r="772" spans="3:6" hidden="1" outlineLevel="4" x14ac:dyDescent="0.25">
      <c r="C772" s="6">
        <v>2</v>
      </c>
      <c r="D772" s="4" t="s">
        <v>454</v>
      </c>
      <c r="E772" s="129">
        <v>100</v>
      </c>
      <c r="F772" s="14">
        <f t="shared" si="31"/>
        <v>200</v>
      </c>
    </row>
    <row r="773" spans="3:6" hidden="1" outlineLevel="4" x14ac:dyDescent="0.25">
      <c r="C773" s="6">
        <v>1</v>
      </c>
      <c r="D773" s="4" t="s">
        <v>353</v>
      </c>
      <c r="E773" s="129">
        <v>400</v>
      </c>
      <c r="F773" s="14">
        <f t="shared" si="31"/>
        <v>400</v>
      </c>
    </row>
    <row r="774" spans="3:6" hidden="1" outlineLevel="4" x14ac:dyDescent="0.25">
      <c r="C774" s="6">
        <v>1</v>
      </c>
      <c r="D774" s="4" t="s">
        <v>455</v>
      </c>
      <c r="E774" s="129">
        <v>150</v>
      </c>
      <c r="F774" s="14">
        <f t="shared" si="31"/>
        <v>150</v>
      </c>
    </row>
    <row r="775" spans="3:6" hidden="1" outlineLevel="4" x14ac:dyDescent="0.25">
      <c r="C775" s="6">
        <v>0</v>
      </c>
      <c r="D775" s="4" t="s">
        <v>456</v>
      </c>
      <c r="E775" s="129">
        <v>200</v>
      </c>
      <c r="F775" s="14">
        <f t="shared" si="31"/>
        <v>0</v>
      </c>
    </row>
    <row r="776" spans="3:6" hidden="1" outlineLevel="4" x14ac:dyDescent="0.25">
      <c r="C776" s="6">
        <v>0</v>
      </c>
      <c r="D776" s="10" t="s">
        <v>589</v>
      </c>
      <c r="E776" s="14">
        <v>0</v>
      </c>
      <c r="F776" s="14">
        <f t="shared" si="31"/>
        <v>0</v>
      </c>
    </row>
    <row r="777" spans="3:6" hidden="1" outlineLevel="3" collapsed="1" x14ac:dyDescent="0.25">
      <c r="F777" s="11">
        <f>SUM(F770:F776)</f>
        <v>780</v>
      </c>
    </row>
    <row r="778" spans="3:6" hidden="1" outlineLevel="3" x14ac:dyDescent="0.25"/>
    <row r="779" spans="3:6" ht="15" hidden="1" customHeight="1" outlineLevel="3" x14ac:dyDescent="0.25">
      <c r="C779" s="145" t="s">
        <v>457</v>
      </c>
      <c r="D779" s="145"/>
      <c r="E779" s="145"/>
      <c r="F779" s="4"/>
    </row>
    <row r="780" spans="3:6" hidden="1" outlineLevel="4" x14ac:dyDescent="0.25">
      <c r="C780" s="8" t="s">
        <v>9</v>
      </c>
      <c r="D780" s="8" t="s">
        <v>10</v>
      </c>
      <c r="E780" s="8" t="s">
        <v>11</v>
      </c>
      <c r="F780" s="8" t="s">
        <v>12</v>
      </c>
    </row>
    <row r="781" spans="3:6" hidden="1" outlineLevel="4" x14ac:dyDescent="0.25">
      <c r="C781" s="6">
        <v>1</v>
      </c>
      <c r="D781" s="4" t="s">
        <v>458</v>
      </c>
      <c r="E781" s="129">
        <v>60</v>
      </c>
      <c r="F781" s="14">
        <f>$C781*$E781</f>
        <v>60</v>
      </c>
    </row>
    <row r="782" spans="3:6" hidden="1" outlineLevel="4" x14ac:dyDescent="0.25">
      <c r="C782" s="6">
        <v>1</v>
      </c>
      <c r="D782" s="4" t="s">
        <v>459</v>
      </c>
      <c r="E782" s="129">
        <v>100</v>
      </c>
      <c r="F782" s="14">
        <f t="shared" ref="F782:F787" si="32">$C782*$E782</f>
        <v>100</v>
      </c>
    </row>
    <row r="783" spans="3:6" hidden="1" outlineLevel="4" x14ac:dyDescent="0.25">
      <c r="C783" s="6">
        <v>1</v>
      </c>
      <c r="D783" s="4" t="s">
        <v>460</v>
      </c>
      <c r="E783" s="129">
        <v>15</v>
      </c>
      <c r="F783" s="14">
        <f t="shared" si="32"/>
        <v>15</v>
      </c>
    </row>
    <row r="784" spans="3:6" hidden="1" outlineLevel="4" x14ac:dyDescent="0.25">
      <c r="C784" s="6">
        <v>1</v>
      </c>
      <c r="D784" s="4" t="s">
        <v>461</v>
      </c>
      <c r="E784" s="129">
        <v>20</v>
      </c>
      <c r="F784" s="14">
        <f t="shared" si="32"/>
        <v>20</v>
      </c>
    </row>
    <row r="785" spans="3:6" hidden="1" outlineLevel="4" x14ac:dyDescent="0.25">
      <c r="C785" s="6">
        <v>1</v>
      </c>
      <c r="D785" s="4" t="s">
        <v>127</v>
      </c>
      <c r="E785" s="129">
        <v>25</v>
      </c>
      <c r="F785" s="14">
        <f t="shared" si="32"/>
        <v>25</v>
      </c>
    </row>
    <row r="786" spans="3:6" hidden="1" outlineLevel="4" x14ac:dyDescent="0.25">
      <c r="C786" s="6">
        <v>1</v>
      </c>
      <c r="D786" s="4" t="s">
        <v>462</v>
      </c>
      <c r="E786" s="129">
        <v>6</v>
      </c>
      <c r="F786" s="14">
        <f t="shared" si="32"/>
        <v>6</v>
      </c>
    </row>
    <row r="787" spans="3:6" hidden="1" outlineLevel="4" x14ac:dyDescent="0.25">
      <c r="C787" s="6">
        <v>0</v>
      </c>
      <c r="D787" s="10" t="s">
        <v>589</v>
      </c>
      <c r="E787" s="14">
        <v>0</v>
      </c>
      <c r="F787" s="14">
        <f t="shared" si="32"/>
        <v>0</v>
      </c>
    </row>
    <row r="788" spans="3:6" hidden="1" outlineLevel="3" collapsed="1" x14ac:dyDescent="0.25">
      <c r="F788" s="11">
        <f>SUM(F781:F787)</f>
        <v>226</v>
      </c>
    </row>
    <row r="789" spans="3:6" hidden="1" outlineLevel="3" x14ac:dyDescent="0.25"/>
    <row r="790" spans="3:6" ht="15" hidden="1" customHeight="1" outlineLevel="3" x14ac:dyDescent="0.25">
      <c r="C790" s="145" t="s">
        <v>463</v>
      </c>
      <c r="D790" s="145"/>
      <c r="E790" s="145"/>
      <c r="F790" s="4"/>
    </row>
    <row r="791" spans="3:6" hidden="1" outlineLevel="4" x14ac:dyDescent="0.25">
      <c r="C791" s="8" t="s">
        <v>9</v>
      </c>
      <c r="D791" s="8" t="s">
        <v>10</v>
      </c>
      <c r="E791" s="8" t="s">
        <v>11</v>
      </c>
      <c r="F791" s="8" t="s">
        <v>12</v>
      </c>
    </row>
    <row r="792" spans="3:6" hidden="1" outlineLevel="4" x14ac:dyDescent="0.25">
      <c r="C792" s="6">
        <v>4</v>
      </c>
      <c r="D792" s="52" t="s">
        <v>464</v>
      </c>
      <c r="E792" s="129">
        <v>2</v>
      </c>
      <c r="F792" s="14">
        <f>$C792*$E792</f>
        <v>8</v>
      </c>
    </row>
    <row r="793" spans="3:6" hidden="1" outlineLevel="4" x14ac:dyDescent="0.25">
      <c r="C793" s="6">
        <v>2</v>
      </c>
      <c r="D793" s="4" t="s">
        <v>465</v>
      </c>
      <c r="E793" s="129">
        <v>5</v>
      </c>
      <c r="F793" s="14">
        <f t="shared" ref="F793:F797" si="33">$C793*$E793</f>
        <v>10</v>
      </c>
    </row>
    <row r="794" spans="3:6" hidden="1" outlineLevel="4" x14ac:dyDescent="0.25">
      <c r="C794" s="6">
        <v>1</v>
      </c>
      <c r="D794" s="4" t="s">
        <v>466</v>
      </c>
      <c r="E794" s="129">
        <v>0.5</v>
      </c>
      <c r="F794" s="14">
        <f t="shared" si="33"/>
        <v>0.5</v>
      </c>
    </row>
    <row r="795" spans="3:6" hidden="1" outlineLevel="4" x14ac:dyDescent="0.25">
      <c r="C795" s="6">
        <v>2</v>
      </c>
      <c r="D795" s="4" t="s">
        <v>467</v>
      </c>
      <c r="E795" s="129">
        <v>50</v>
      </c>
      <c r="F795" s="14">
        <f t="shared" si="33"/>
        <v>100</v>
      </c>
    </row>
    <row r="796" spans="3:6" hidden="1" outlineLevel="4" x14ac:dyDescent="0.25">
      <c r="C796" s="6">
        <v>1</v>
      </c>
      <c r="D796" s="4" t="s">
        <v>468</v>
      </c>
      <c r="E796" s="129">
        <v>40</v>
      </c>
      <c r="F796" s="14">
        <f t="shared" si="33"/>
        <v>40</v>
      </c>
    </row>
    <row r="797" spans="3:6" hidden="1" outlineLevel="4" x14ac:dyDescent="0.25">
      <c r="C797" s="6">
        <v>0</v>
      </c>
      <c r="D797" s="10" t="s">
        <v>589</v>
      </c>
      <c r="E797" s="14">
        <v>0</v>
      </c>
      <c r="F797" s="14">
        <f t="shared" si="33"/>
        <v>0</v>
      </c>
    </row>
    <row r="798" spans="3:6" hidden="1" outlineLevel="3" collapsed="1" x14ac:dyDescent="0.25">
      <c r="F798" s="11">
        <f>SUM(F792:F797)</f>
        <v>158.5</v>
      </c>
    </row>
    <row r="799" spans="3:6" hidden="1" outlineLevel="3" x14ac:dyDescent="0.25"/>
    <row r="800" spans="3:6" ht="15" hidden="1" customHeight="1" outlineLevel="3" x14ac:dyDescent="0.25">
      <c r="C800" s="145" t="s">
        <v>469</v>
      </c>
      <c r="D800" s="145"/>
      <c r="E800" s="145"/>
      <c r="F800" s="4"/>
    </row>
    <row r="801" spans="3:6" hidden="1" outlineLevel="4" x14ac:dyDescent="0.25">
      <c r="C801" s="8" t="s">
        <v>9</v>
      </c>
      <c r="D801" s="8" t="s">
        <v>10</v>
      </c>
      <c r="E801" s="8" t="s">
        <v>11</v>
      </c>
      <c r="F801" s="8" t="s">
        <v>12</v>
      </c>
    </row>
    <row r="802" spans="3:6" hidden="1" outlineLevel="4" x14ac:dyDescent="0.25">
      <c r="C802" s="6">
        <v>1</v>
      </c>
      <c r="D802" s="4" t="s">
        <v>470</v>
      </c>
      <c r="E802" s="129">
        <v>1500</v>
      </c>
      <c r="F802" s="14">
        <f>$C802*$E802</f>
        <v>1500</v>
      </c>
    </row>
    <row r="803" spans="3:6" hidden="1" outlineLevel="4" x14ac:dyDescent="0.25">
      <c r="C803" s="6">
        <v>1</v>
      </c>
      <c r="D803" s="4" t="s">
        <v>471</v>
      </c>
      <c r="E803" s="129">
        <v>2500</v>
      </c>
      <c r="F803" s="14">
        <f t="shared" ref="F803:F813" si="34">$C803*$E803</f>
        <v>2500</v>
      </c>
    </row>
    <row r="804" spans="3:6" hidden="1" outlineLevel="4" x14ac:dyDescent="0.25">
      <c r="C804" s="6">
        <v>1</v>
      </c>
      <c r="D804" s="52" t="s">
        <v>472</v>
      </c>
      <c r="E804" s="129">
        <v>3000</v>
      </c>
      <c r="F804" s="14">
        <f t="shared" si="34"/>
        <v>3000</v>
      </c>
    </row>
    <row r="805" spans="3:6" hidden="1" outlineLevel="4" x14ac:dyDescent="0.25">
      <c r="C805" s="6">
        <v>1</v>
      </c>
      <c r="D805" s="52" t="s">
        <v>473</v>
      </c>
      <c r="E805" s="129">
        <v>350</v>
      </c>
      <c r="F805" s="14">
        <f t="shared" si="34"/>
        <v>350</v>
      </c>
    </row>
    <row r="806" spans="3:6" hidden="1" outlineLevel="4" x14ac:dyDescent="0.25">
      <c r="C806" s="6">
        <v>1</v>
      </c>
      <c r="D806" s="52" t="s">
        <v>474</v>
      </c>
      <c r="E806" s="129">
        <v>50</v>
      </c>
      <c r="F806" s="14">
        <f t="shared" si="34"/>
        <v>50</v>
      </c>
    </row>
    <row r="807" spans="3:6" hidden="1" outlineLevel="4" x14ac:dyDescent="0.25">
      <c r="C807" s="6">
        <v>1</v>
      </c>
      <c r="D807" s="52" t="s">
        <v>475</v>
      </c>
      <c r="E807" s="129">
        <v>80</v>
      </c>
      <c r="F807" s="14">
        <f t="shared" si="34"/>
        <v>80</v>
      </c>
    </row>
    <row r="808" spans="3:6" hidden="1" outlineLevel="4" x14ac:dyDescent="0.25">
      <c r="C808" s="6">
        <v>1</v>
      </c>
      <c r="D808" s="52" t="s">
        <v>476</v>
      </c>
      <c r="E808" s="129">
        <v>3000</v>
      </c>
      <c r="F808" s="14">
        <f t="shared" si="34"/>
        <v>3000</v>
      </c>
    </row>
    <row r="809" spans="3:6" hidden="1" outlineLevel="4" x14ac:dyDescent="0.25">
      <c r="C809" s="6">
        <v>1</v>
      </c>
      <c r="D809" s="52" t="s">
        <v>477</v>
      </c>
      <c r="E809" s="129">
        <v>12</v>
      </c>
      <c r="F809" s="14">
        <f t="shared" si="34"/>
        <v>12</v>
      </c>
    </row>
    <row r="810" spans="3:6" hidden="1" outlineLevel="4" x14ac:dyDescent="0.25">
      <c r="C810" s="6">
        <v>1</v>
      </c>
      <c r="D810" s="52" t="s">
        <v>480</v>
      </c>
      <c r="E810" s="129">
        <v>3000</v>
      </c>
      <c r="F810" s="14">
        <f t="shared" si="34"/>
        <v>3000</v>
      </c>
    </row>
    <row r="811" spans="3:6" hidden="1" outlineLevel="4" x14ac:dyDescent="0.25">
      <c r="C811" s="6">
        <v>1</v>
      </c>
      <c r="D811" s="52" t="s">
        <v>478</v>
      </c>
      <c r="E811" s="129">
        <v>25</v>
      </c>
      <c r="F811" s="14">
        <f t="shared" si="34"/>
        <v>25</v>
      </c>
    </row>
    <row r="812" spans="3:6" hidden="1" outlineLevel="4" x14ac:dyDescent="0.25">
      <c r="C812" s="6">
        <v>1</v>
      </c>
      <c r="D812" s="52" t="s">
        <v>479</v>
      </c>
      <c r="E812" s="129">
        <v>3000</v>
      </c>
      <c r="F812" s="14">
        <f t="shared" si="34"/>
        <v>3000</v>
      </c>
    </row>
    <row r="813" spans="3:6" hidden="1" outlineLevel="4" x14ac:dyDescent="0.25">
      <c r="C813" s="6">
        <v>0</v>
      </c>
      <c r="D813" s="52" t="s">
        <v>589</v>
      </c>
      <c r="E813" s="14">
        <v>0</v>
      </c>
      <c r="F813" s="14">
        <f t="shared" si="34"/>
        <v>0</v>
      </c>
    </row>
    <row r="814" spans="3:6" hidden="1" outlineLevel="3" collapsed="1" x14ac:dyDescent="0.25">
      <c r="F814" s="11">
        <f>SUM(F802:F813)</f>
        <v>16517</v>
      </c>
    </row>
    <row r="815" spans="3:6" hidden="1" outlineLevel="3" x14ac:dyDescent="0.25"/>
    <row r="816" spans="3:6" ht="15" hidden="1" customHeight="1" outlineLevel="3" x14ac:dyDescent="0.25">
      <c r="C816" s="145" t="s">
        <v>481</v>
      </c>
      <c r="D816" s="145"/>
      <c r="E816" s="145"/>
      <c r="F816" s="4"/>
    </row>
    <row r="817" spans="3:6" hidden="1" outlineLevel="4" x14ac:dyDescent="0.25">
      <c r="C817" s="8" t="s">
        <v>9</v>
      </c>
      <c r="D817" s="8" t="s">
        <v>10</v>
      </c>
      <c r="E817" s="8" t="s">
        <v>11</v>
      </c>
      <c r="F817" s="8" t="s">
        <v>12</v>
      </c>
    </row>
    <row r="818" spans="3:6" hidden="1" outlineLevel="4" x14ac:dyDescent="0.25">
      <c r="C818" s="6">
        <v>1</v>
      </c>
      <c r="D818" s="4" t="s">
        <v>482</v>
      </c>
      <c r="E818" s="129">
        <v>25</v>
      </c>
      <c r="F818" s="14">
        <f>$C818*$E818</f>
        <v>25</v>
      </c>
    </row>
    <row r="819" spans="3:6" hidden="1" outlineLevel="4" x14ac:dyDescent="0.25">
      <c r="C819" s="6">
        <v>2</v>
      </c>
      <c r="D819" s="4" t="s">
        <v>483</v>
      </c>
      <c r="E819" s="129">
        <v>5</v>
      </c>
      <c r="F819" s="14">
        <f t="shared" ref="F819:F835" si="35">$C819*$E819</f>
        <v>10</v>
      </c>
    </row>
    <row r="820" spans="3:6" hidden="1" outlineLevel="4" x14ac:dyDescent="0.25">
      <c r="C820" s="6">
        <v>1</v>
      </c>
      <c r="D820" s="4" t="s">
        <v>484</v>
      </c>
      <c r="E820" s="129">
        <v>20</v>
      </c>
      <c r="F820" s="14">
        <f t="shared" si="35"/>
        <v>20</v>
      </c>
    </row>
    <row r="821" spans="3:6" hidden="1" outlineLevel="4" x14ac:dyDescent="0.25">
      <c r="C821" s="6">
        <v>1</v>
      </c>
      <c r="D821" s="4" t="s">
        <v>749</v>
      </c>
      <c r="E821" s="129">
        <v>20</v>
      </c>
      <c r="F821" s="14">
        <f t="shared" si="35"/>
        <v>20</v>
      </c>
    </row>
    <row r="822" spans="3:6" hidden="1" outlineLevel="4" x14ac:dyDescent="0.25">
      <c r="C822" s="6">
        <v>1</v>
      </c>
      <c r="D822" s="4" t="s">
        <v>485</v>
      </c>
      <c r="E822" s="129">
        <v>0.1</v>
      </c>
      <c r="F822" s="14">
        <f t="shared" si="35"/>
        <v>0.1</v>
      </c>
    </row>
    <row r="823" spans="3:6" hidden="1" outlineLevel="4" x14ac:dyDescent="0.25">
      <c r="C823" s="6">
        <v>1</v>
      </c>
      <c r="D823" s="4" t="s">
        <v>486</v>
      </c>
      <c r="E823" s="129">
        <v>0.35</v>
      </c>
      <c r="F823" s="14">
        <f t="shared" si="35"/>
        <v>0.35</v>
      </c>
    </row>
    <row r="824" spans="3:6" hidden="1" outlineLevel="4" x14ac:dyDescent="0.25">
      <c r="C824" s="6">
        <v>1</v>
      </c>
      <c r="D824" s="4" t="s">
        <v>251</v>
      </c>
      <c r="E824" s="129">
        <v>4</v>
      </c>
      <c r="F824" s="14">
        <f t="shared" si="35"/>
        <v>4</v>
      </c>
    </row>
    <row r="825" spans="3:6" hidden="1" outlineLevel="4" x14ac:dyDescent="0.25">
      <c r="C825" s="6">
        <v>1</v>
      </c>
      <c r="D825" s="4" t="s">
        <v>487</v>
      </c>
      <c r="E825" s="129">
        <v>3</v>
      </c>
      <c r="F825" s="14">
        <f t="shared" si="35"/>
        <v>3</v>
      </c>
    </row>
    <row r="826" spans="3:6" hidden="1" outlineLevel="4" x14ac:dyDescent="0.25">
      <c r="C826" s="6">
        <v>5</v>
      </c>
      <c r="D826" s="4" t="s">
        <v>488</v>
      </c>
      <c r="E826" s="129">
        <v>0.6</v>
      </c>
      <c r="F826" s="14">
        <f t="shared" si="35"/>
        <v>3</v>
      </c>
    </row>
    <row r="827" spans="3:6" hidden="1" outlineLevel="4" x14ac:dyDescent="0.25">
      <c r="C827" s="6">
        <v>100</v>
      </c>
      <c r="D827" s="4" t="s">
        <v>489</v>
      </c>
      <c r="E827" s="129">
        <v>7.0000000000000007E-2</v>
      </c>
      <c r="F827" s="14">
        <f t="shared" si="35"/>
        <v>7.0000000000000009</v>
      </c>
    </row>
    <row r="828" spans="3:6" hidden="1" outlineLevel="4" x14ac:dyDescent="0.25">
      <c r="C828" s="6">
        <v>1</v>
      </c>
      <c r="D828" s="4" t="s">
        <v>490</v>
      </c>
      <c r="E828" s="129">
        <v>30</v>
      </c>
      <c r="F828" s="14">
        <f t="shared" si="35"/>
        <v>30</v>
      </c>
    </row>
    <row r="829" spans="3:6" hidden="1" outlineLevel="4" x14ac:dyDescent="0.25">
      <c r="C829" s="6">
        <v>1</v>
      </c>
      <c r="D829" s="4" t="s">
        <v>491</v>
      </c>
      <c r="E829" s="129">
        <v>20</v>
      </c>
      <c r="F829" s="14">
        <f t="shared" si="35"/>
        <v>20</v>
      </c>
    </row>
    <row r="830" spans="3:6" hidden="1" outlineLevel="4" x14ac:dyDescent="0.25">
      <c r="C830" s="6">
        <v>1</v>
      </c>
      <c r="D830" s="4" t="s">
        <v>492</v>
      </c>
      <c r="E830" s="129">
        <v>1</v>
      </c>
      <c r="F830" s="14">
        <f t="shared" si="35"/>
        <v>1</v>
      </c>
    </row>
    <row r="831" spans="3:6" hidden="1" outlineLevel="4" x14ac:dyDescent="0.25">
      <c r="C831" s="6">
        <v>0</v>
      </c>
      <c r="D831" s="4" t="s">
        <v>493</v>
      </c>
      <c r="E831" s="129">
        <v>150</v>
      </c>
      <c r="F831" s="14">
        <f t="shared" si="35"/>
        <v>0</v>
      </c>
    </row>
    <row r="832" spans="3:6" hidden="1" outlineLevel="4" x14ac:dyDescent="0.25">
      <c r="C832" s="6">
        <v>0</v>
      </c>
      <c r="D832" s="4" t="s">
        <v>494</v>
      </c>
      <c r="E832" s="129">
        <v>6</v>
      </c>
      <c r="F832" s="14">
        <f t="shared" si="35"/>
        <v>0</v>
      </c>
    </row>
    <row r="833" spans="3:6" hidden="1" outlineLevel="4" x14ac:dyDescent="0.25">
      <c r="C833" s="6">
        <v>0</v>
      </c>
      <c r="D833" s="4" t="s">
        <v>495</v>
      </c>
      <c r="E833" s="129">
        <v>20</v>
      </c>
      <c r="F833" s="14">
        <f t="shared" si="35"/>
        <v>0</v>
      </c>
    </row>
    <row r="834" spans="3:6" hidden="1" outlineLevel="4" x14ac:dyDescent="0.25">
      <c r="C834" s="6">
        <v>0</v>
      </c>
      <c r="D834" s="4" t="s">
        <v>496</v>
      </c>
      <c r="E834" s="129">
        <v>20</v>
      </c>
      <c r="F834" s="14">
        <f t="shared" si="35"/>
        <v>0</v>
      </c>
    </row>
    <row r="835" spans="3:6" hidden="1" outlineLevel="4" x14ac:dyDescent="0.25">
      <c r="C835" s="6">
        <v>0</v>
      </c>
      <c r="D835" s="10" t="s">
        <v>589</v>
      </c>
      <c r="E835" s="14">
        <v>0</v>
      </c>
      <c r="F835" s="14">
        <f t="shared" si="35"/>
        <v>0</v>
      </c>
    </row>
    <row r="836" spans="3:6" hidden="1" outlineLevel="3" collapsed="1" x14ac:dyDescent="0.25">
      <c r="F836" s="11">
        <f>SUM(F818:F835)</f>
        <v>143.44999999999999</v>
      </c>
    </row>
    <row r="837" spans="3:6" hidden="1" outlineLevel="3" x14ac:dyDescent="0.25"/>
    <row r="838" spans="3:6" ht="15" hidden="1" customHeight="1" outlineLevel="3" x14ac:dyDescent="0.25">
      <c r="C838" s="145" t="s">
        <v>53</v>
      </c>
      <c r="D838" s="145"/>
      <c r="E838" s="145"/>
      <c r="F838" s="4"/>
    </row>
    <row r="839" spans="3:6" hidden="1" outlineLevel="4" x14ac:dyDescent="0.25">
      <c r="C839" s="8" t="s">
        <v>9</v>
      </c>
      <c r="D839" s="8" t="s">
        <v>10</v>
      </c>
      <c r="E839" s="8" t="s">
        <v>11</v>
      </c>
      <c r="F839" s="8" t="s">
        <v>12</v>
      </c>
    </row>
    <row r="840" spans="3:6" hidden="1" outlineLevel="4" x14ac:dyDescent="0.25">
      <c r="C840" s="6">
        <v>1</v>
      </c>
      <c r="D840" s="4" t="s">
        <v>497</v>
      </c>
      <c r="E840" s="129">
        <v>1400</v>
      </c>
      <c r="F840" s="14">
        <f>$C840*$E840</f>
        <v>1400</v>
      </c>
    </row>
    <row r="841" spans="3:6" hidden="1" outlineLevel="4" x14ac:dyDescent="0.25">
      <c r="C841" s="6">
        <v>2</v>
      </c>
      <c r="D841" s="52" t="s">
        <v>498</v>
      </c>
      <c r="E841" s="129">
        <v>1200</v>
      </c>
      <c r="F841" s="14">
        <f t="shared" ref="F841:F843" si="36">$C841*$E841</f>
        <v>2400</v>
      </c>
    </row>
    <row r="842" spans="3:6" hidden="1" outlineLevel="4" x14ac:dyDescent="0.25">
      <c r="C842" s="6">
        <v>1</v>
      </c>
      <c r="D842" s="52" t="s">
        <v>193</v>
      </c>
      <c r="E842" s="129">
        <v>50</v>
      </c>
      <c r="F842" s="14">
        <f t="shared" si="36"/>
        <v>50</v>
      </c>
    </row>
    <row r="843" spans="3:6" hidden="1" outlineLevel="4" x14ac:dyDescent="0.25">
      <c r="C843" s="6">
        <v>0</v>
      </c>
      <c r="D843" s="52" t="s">
        <v>589</v>
      </c>
      <c r="E843" s="14">
        <v>0</v>
      </c>
      <c r="F843" s="14">
        <f t="shared" si="36"/>
        <v>0</v>
      </c>
    </row>
    <row r="844" spans="3:6" hidden="1" outlineLevel="3" collapsed="1" x14ac:dyDescent="0.25">
      <c r="F844" s="11">
        <f>SUM(F840:F843)</f>
        <v>3850</v>
      </c>
    </row>
    <row r="845" spans="3:6" hidden="1" outlineLevel="3" x14ac:dyDescent="0.25"/>
    <row r="846" spans="3:6" ht="15" hidden="1" customHeight="1" outlineLevel="3" x14ac:dyDescent="0.25">
      <c r="C846" s="161" t="s">
        <v>377</v>
      </c>
      <c r="D846" s="161"/>
      <c r="E846" s="161"/>
      <c r="F846" s="4"/>
    </row>
    <row r="847" spans="3:6" hidden="1" outlineLevel="4" x14ac:dyDescent="0.25">
      <c r="C847" s="8" t="s">
        <v>9</v>
      </c>
      <c r="D847" s="8" t="s">
        <v>10</v>
      </c>
      <c r="E847" s="8" t="s">
        <v>11</v>
      </c>
      <c r="F847" s="8" t="s">
        <v>12</v>
      </c>
    </row>
    <row r="848" spans="3:6" hidden="1" outlineLevel="4" x14ac:dyDescent="0.25">
      <c r="C848" s="6">
        <v>0</v>
      </c>
      <c r="D848" s="4" t="s">
        <v>499</v>
      </c>
      <c r="E848" s="14">
        <v>0</v>
      </c>
      <c r="F848" s="14">
        <f>C848*E848</f>
        <v>0</v>
      </c>
    </row>
    <row r="849" spans="3:6" hidden="1" outlineLevel="4" x14ac:dyDescent="0.25">
      <c r="C849" s="6">
        <v>0</v>
      </c>
      <c r="D849" s="4" t="s">
        <v>589</v>
      </c>
      <c r="E849" s="14">
        <v>0</v>
      </c>
      <c r="F849" s="14">
        <f>C849*E849</f>
        <v>0</v>
      </c>
    </row>
    <row r="850" spans="3:6" hidden="1" outlineLevel="3" collapsed="1" x14ac:dyDescent="0.25">
      <c r="E850" s="12"/>
      <c r="F850" s="11">
        <f>SUM(F848:F849)</f>
        <v>0</v>
      </c>
    </row>
    <row r="851" spans="3:6" hidden="1" outlineLevel="2" collapsed="1" x14ac:dyDescent="0.25"/>
    <row r="852" spans="3:6" ht="15" hidden="1" customHeight="1" outlineLevel="2" x14ac:dyDescent="0.25">
      <c r="C852" s="162" t="s">
        <v>428</v>
      </c>
      <c r="D852" s="162"/>
      <c r="E852" s="162"/>
    </row>
    <row r="853" spans="3:6" hidden="1" outlineLevel="2" x14ac:dyDescent="0.25">
      <c r="F853" s="58">
        <f>(F864+F873+F885+F896+F907+F917+F927+F949+F957+F963)*C581</f>
        <v>34486.699999999997</v>
      </c>
    </row>
    <row r="854" spans="3:6" hidden="1" outlineLevel="3" x14ac:dyDescent="0.25"/>
    <row r="855" spans="3:6" ht="15" hidden="1" customHeight="1" outlineLevel="3" x14ac:dyDescent="0.25">
      <c r="C855" s="145" t="s">
        <v>431</v>
      </c>
      <c r="D855" s="145"/>
      <c r="E855" s="145"/>
      <c r="F855" s="4"/>
    </row>
    <row r="856" spans="3:6" hidden="1" outlineLevel="4" x14ac:dyDescent="0.25">
      <c r="C856" s="8" t="s">
        <v>9</v>
      </c>
      <c r="D856" s="8" t="s">
        <v>10</v>
      </c>
      <c r="E856" s="8" t="s">
        <v>11</v>
      </c>
      <c r="F856" s="8" t="s">
        <v>12</v>
      </c>
    </row>
    <row r="857" spans="3:6" hidden="1" outlineLevel="4" x14ac:dyDescent="0.25">
      <c r="C857" s="6">
        <v>1</v>
      </c>
      <c r="D857" s="4" t="s">
        <v>432</v>
      </c>
      <c r="E857" s="129">
        <v>1000</v>
      </c>
      <c r="F857" s="14">
        <f>$C857*$E857</f>
        <v>1000</v>
      </c>
    </row>
    <row r="858" spans="3:6" hidden="1" outlineLevel="4" x14ac:dyDescent="0.25">
      <c r="C858" s="6">
        <v>1</v>
      </c>
      <c r="D858" s="4" t="s">
        <v>433</v>
      </c>
      <c r="E858" s="129">
        <v>400</v>
      </c>
      <c r="F858" s="14">
        <f t="shared" ref="F858:F863" si="37">$C858*$E858</f>
        <v>400</v>
      </c>
    </row>
    <row r="859" spans="3:6" hidden="1" outlineLevel="4" x14ac:dyDescent="0.25">
      <c r="C859" s="6">
        <v>1</v>
      </c>
      <c r="D859" s="4" t="s">
        <v>434</v>
      </c>
      <c r="E859" s="129">
        <v>450</v>
      </c>
      <c r="F859" s="14">
        <f t="shared" si="37"/>
        <v>450</v>
      </c>
    </row>
    <row r="860" spans="3:6" hidden="1" outlineLevel="4" x14ac:dyDescent="0.25">
      <c r="C860" s="6">
        <v>1</v>
      </c>
      <c r="D860" s="4" t="s">
        <v>435</v>
      </c>
      <c r="E860" s="129">
        <v>60</v>
      </c>
      <c r="F860" s="14">
        <f t="shared" si="37"/>
        <v>60</v>
      </c>
    </row>
    <row r="861" spans="3:6" hidden="1" outlineLevel="4" x14ac:dyDescent="0.25">
      <c r="C861" s="6">
        <v>1</v>
      </c>
      <c r="D861" s="10" t="s">
        <v>436</v>
      </c>
      <c r="E861" s="129">
        <v>2000</v>
      </c>
      <c r="F861" s="14">
        <f t="shared" si="37"/>
        <v>2000</v>
      </c>
    </row>
    <row r="862" spans="3:6" hidden="1" outlineLevel="4" x14ac:dyDescent="0.25">
      <c r="C862" s="6">
        <v>0</v>
      </c>
      <c r="D862" s="10" t="s">
        <v>437</v>
      </c>
      <c r="E862" s="129">
        <v>500</v>
      </c>
      <c r="F862" s="14">
        <f t="shared" si="37"/>
        <v>0</v>
      </c>
    </row>
    <row r="863" spans="3:6" hidden="1" outlineLevel="4" x14ac:dyDescent="0.25">
      <c r="C863" s="6">
        <v>0</v>
      </c>
      <c r="D863" s="10" t="s">
        <v>589</v>
      </c>
      <c r="E863" s="56">
        <v>0</v>
      </c>
      <c r="F863" s="14">
        <f t="shared" si="37"/>
        <v>0</v>
      </c>
    </row>
    <row r="864" spans="3:6" hidden="1" outlineLevel="3" collapsed="1" x14ac:dyDescent="0.25">
      <c r="F864" s="11">
        <f>SUM(F857:F863)</f>
        <v>3910</v>
      </c>
    </row>
    <row r="865" spans="3:6" hidden="1" outlineLevel="3" x14ac:dyDescent="0.25"/>
    <row r="866" spans="3:6" ht="15" hidden="1" customHeight="1" outlineLevel="3" x14ac:dyDescent="0.25">
      <c r="C866" s="145" t="s">
        <v>438</v>
      </c>
      <c r="D866" s="145"/>
      <c r="E866" s="145"/>
      <c r="F866" s="4"/>
    </row>
    <row r="867" spans="3:6" hidden="1" outlineLevel="4" x14ac:dyDescent="0.25">
      <c r="C867" s="8" t="s">
        <v>9</v>
      </c>
      <c r="D867" s="8" t="s">
        <v>10</v>
      </c>
      <c r="E867" s="8" t="s">
        <v>11</v>
      </c>
      <c r="F867" s="8" t="s">
        <v>12</v>
      </c>
    </row>
    <row r="868" spans="3:6" hidden="1" outlineLevel="4" x14ac:dyDescent="0.25">
      <c r="C868" s="6">
        <v>1</v>
      </c>
      <c r="D868" s="4" t="s">
        <v>439</v>
      </c>
      <c r="E868" s="14">
        <v>960</v>
      </c>
      <c r="F868" s="14">
        <f>$C868*$E868</f>
        <v>960</v>
      </c>
    </row>
    <row r="869" spans="3:6" hidden="1" outlineLevel="4" x14ac:dyDescent="0.25">
      <c r="C869" s="6">
        <v>1</v>
      </c>
      <c r="D869" s="4" t="s">
        <v>440</v>
      </c>
      <c r="E869" s="14">
        <v>50</v>
      </c>
      <c r="F869" s="14">
        <f t="shared" ref="F869" si="38">$C869*$E869</f>
        <v>50</v>
      </c>
    </row>
    <row r="870" spans="3:6" hidden="1" outlineLevel="4" x14ac:dyDescent="0.25">
      <c r="C870" s="6">
        <v>1</v>
      </c>
      <c r="D870" s="4" t="s">
        <v>442</v>
      </c>
      <c r="E870" s="14">
        <v>200</v>
      </c>
      <c r="F870" s="14">
        <f>$C870*$E870</f>
        <v>200</v>
      </c>
    </row>
    <row r="871" spans="3:6" hidden="1" outlineLevel="4" x14ac:dyDescent="0.25">
      <c r="C871" s="6">
        <v>0</v>
      </c>
      <c r="D871" s="10" t="s">
        <v>441</v>
      </c>
      <c r="E871" s="14">
        <v>400</v>
      </c>
      <c r="F871" s="14">
        <f>$C871*$E871</f>
        <v>0</v>
      </c>
    </row>
    <row r="872" spans="3:6" hidden="1" outlineLevel="4" x14ac:dyDescent="0.25">
      <c r="C872" s="6">
        <v>0</v>
      </c>
      <c r="D872" s="10" t="s">
        <v>589</v>
      </c>
      <c r="E872" s="14">
        <v>0</v>
      </c>
      <c r="F872" s="14">
        <f>$C872*$E872</f>
        <v>0</v>
      </c>
    </row>
    <row r="873" spans="3:6" hidden="1" outlineLevel="3" collapsed="1" x14ac:dyDescent="0.25">
      <c r="F873" s="11">
        <f>SUM(F868:F872)</f>
        <v>1210</v>
      </c>
    </row>
    <row r="874" spans="3:6" hidden="1" outlineLevel="3" x14ac:dyDescent="0.25"/>
    <row r="875" spans="3:6" ht="15" hidden="1" customHeight="1" outlineLevel="3" x14ac:dyDescent="0.25">
      <c r="C875" s="145" t="s">
        <v>443</v>
      </c>
      <c r="D875" s="145"/>
      <c r="E875" s="145"/>
      <c r="F875" s="4"/>
    </row>
    <row r="876" spans="3:6" hidden="1" outlineLevel="4" x14ac:dyDescent="0.25">
      <c r="C876" s="8" t="s">
        <v>9</v>
      </c>
      <c r="D876" s="8" t="s">
        <v>10</v>
      </c>
      <c r="E876" s="8" t="s">
        <v>11</v>
      </c>
      <c r="F876" s="8" t="s">
        <v>12</v>
      </c>
    </row>
    <row r="877" spans="3:6" hidden="1" outlineLevel="4" x14ac:dyDescent="0.25">
      <c r="C877" s="6">
        <v>1</v>
      </c>
      <c r="D877" s="4" t="s">
        <v>450</v>
      </c>
      <c r="E877" s="14">
        <v>1000</v>
      </c>
      <c r="F877" s="14">
        <f>$C877*$E877</f>
        <v>1000</v>
      </c>
    </row>
    <row r="878" spans="3:6" hidden="1" outlineLevel="4" x14ac:dyDescent="0.25">
      <c r="C878" s="6">
        <v>1</v>
      </c>
      <c r="D878" s="4" t="s">
        <v>449</v>
      </c>
      <c r="E878" s="14">
        <v>450</v>
      </c>
      <c r="F878" s="14">
        <f t="shared" ref="F878:F884" si="39">$C878*$E878</f>
        <v>450</v>
      </c>
    </row>
    <row r="879" spans="3:6" hidden="1" outlineLevel="4" x14ac:dyDescent="0.25">
      <c r="C879" s="6">
        <v>2</v>
      </c>
      <c r="D879" s="4" t="s">
        <v>444</v>
      </c>
      <c r="E879" s="14">
        <v>60</v>
      </c>
      <c r="F879" s="14">
        <f t="shared" si="39"/>
        <v>120</v>
      </c>
    </row>
    <row r="880" spans="3:6" hidden="1" outlineLevel="4" x14ac:dyDescent="0.25">
      <c r="C880" s="6">
        <v>1</v>
      </c>
      <c r="D880" s="4" t="s">
        <v>445</v>
      </c>
      <c r="E880" s="14">
        <v>130</v>
      </c>
      <c r="F880" s="14">
        <f t="shared" si="39"/>
        <v>130</v>
      </c>
    </row>
    <row r="881" spans="3:6" hidden="1" outlineLevel="4" x14ac:dyDescent="0.25">
      <c r="C881" s="6">
        <v>1</v>
      </c>
      <c r="D881" s="4" t="s">
        <v>448</v>
      </c>
      <c r="E881" s="14">
        <v>850</v>
      </c>
      <c r="F881" s="14">
        <f t="shared" si="39"/>
        <v>850</v>
      </c>
    </row>
    <row r="882" spans="3:6" hidden="1" outlineLevel="4" x14ac:dyDescent="0.25">
      <c r="C882" s="6">
        <v>1</v>
      </c>
      <c r="D882" s="4" t="s">
        <v>447</v>
      </c>
      <c r="E882" s="14">
        <v>125</v>
      </c>
      <c r="F882" s="14">
        <f t="shared" si="39"/>
        <v>125</v>
      </c>
    </row>
    <row r="883" spans="3:6" hidden="1" outlineLevel="4" x14ac:dyDescent="0.25">
      <c r="C883" s="6">
        <v>0</v>
      </c>
      <c r="D883" s="10" t="s">
        <v>446</v>
      </c>
      <c r="E883" s="14">
        <v>120</v>
      </c>
      <c r="F883" s="14">
        <f t="shared" si="39"/>
        <v>0</v>
      </c>
    </row>
    <row r="884" spans="3:6" hidden="1" outlineLevel="4" x14ac:dyDescent="0.25">
      <c r="C884" s="6">
        <v>0</v>
      </c>
      <c r="D884" s="10" t="s">
        <v>589</v>
      </c>
      <c r="E884" s="14">
        <v>0</v>
      </c>
      <c r="F884" s="14">
        <f t="shared" si="39"/>
        <v>0</v>
      </c>
    </row>
    <row r="885" spans="3:6" hidden="1" outlineLevel="3" collapsed="1" x14ac:dyDescent="0.25">
      <c r="F885" s="11">
        <f>SUM(F877:F884)</f>
        <v>2675</v>
      </c>
    </row>
    <row r="886" spans="3:6" hidden="1" outlineLevel="3" x14ac:dyDescent="0.25"/>
    <row r="887" spans="3:6" ht="15" hidden="1" customHeight="1" outlineLevel="3" x14ac:dyDescent="0.25">
      <c r="C887" s="145" t="s">
        <v>451</v>
      </c>
      <c r="D887" s="145"/>
      <c r="E887" s="145"/>
      <c r="F887" s="4"/>
    </row>
    <row r="888" spans="3:6" hidden="1" outlineLevel="4" x14ac:dyDescent="0.25">
      <c r="C888" s="8" t="s">
        <v>9</v>
      </c>
      <c r="D888" s="8" t="s">
        <v>10</v>
      </c>
      <c r="E888" s="8" t="s">
        <v>11</v>
      </c>
      <c r="F888" s="8" t="s">
        <v>12</v>
      </c>
    </row>
    <row r="889" spans="3:6" hidden="1" outlineLevel="4" x14ac:dyDescent="0.25">
      <c r="C889" s="6">
        <v>1</v>
      </c>
      <c r="D889" s="4" t="s">
        <v>452</v>
      </c>
      <c r="E889" s="14">
        <v>20</v>
      </c>
      <c r="F889" s="14">
        <f>$C889*$E889</f>
        <v>20</v>
      </c>
    </row>
    <row r="890" spans="3:6" hidden="1" outlineLevel="4" x14ac:dyDescent="0.25">
      <c r="C890" s="6">
        <v>1</v>
      </c>
      <c r="D890" s="4" t="s">
        <v>500</v>
      </c>
      <c r="E890" s="14">
        <v>10</v>
      </c>
      <c r="F890" s="14">
        <f t="shared" ref="F890:F895" si="40">$C890*$E890</f>
        <v>10</v>
      </c>
    </row>
    <row r="891" spans="3:6" hidden="1" outlineLevel="4" x14ac:dyDescent="0.25">
      <c r="C891" s="6">
        <v>2</v>
      </c>
      <c r="D891" s="4" t="s">
        <v>454</v>
      </c>
      <c r="E891" s="14">
        <v>100</v>
      </c>
      <c r="F891" s="14">
        <f t="shared" si="40"/>
        <v>200</v>
      </c>
    </row>
    <row r="892" spans="3:6" hidden="1" outlineLevel="4" x14ac:dyDescent="0.25">
      <c r="C892" s="6">
        <v>1</v>
      </c>
      <c r="D892" s="4" t="s">
        <v>353</v>
      </c>
      <c r="E892" s="14">
        <v>500</v>
      </c>
      <c r="F892" s="14">
        <f t="shared" si="40"/>
        <v>500</v>
      </c>
    </row>
    <row r="893" spans="3:6" hidden="1" outlineLevel="4" x14ac:dyDescent="0.25">
      <c r="C893" s="6">
        <v>1</v>
      </c>
      <c r="D893" s="4" t="s">
        <v>455</v>
      </c>
      <c r="E893" s="14">
        <v>150</v>
      </c>
      <c r="F893" s="14">
        <f t="shared" si="40"/>
        <v>150</v>
      </c>
    </row>
    <row r="894" spans="3:6" hidden="1" outlineLevel="4" x14ac:dyDescent="0.25">
      <c r="C894" s="6">
        <v>0</v>
      </c>
      <c r="D894" s="4" t="s">
        <v>456</v>
      </c>
      <c r="E894" s="14">
        <v>200</v>
      </c>
      <c r="F894" s="14">
        <f t="shared" si="40"/>
        <v>0</v>
      </c>
    </row>
    <row r="895" spans="3:6" hidden="1" outlineLevel="4" x14ac:dyDescent="0.25">
      <c r="C895" s="6">
        <v>0</v>
      </c>
      <c r="D895" s="10" t="s">
        <v>589</v>
      </c>
      <c r="E895" s="14">
        <v>0</v>
      </c>
      <c r="F895" s="14">
        <f t="shared" si="40"/>
        <v>0</v>
      </c>
    </row>
    <row r="896" spans="3:6" hidden="1" outlineLevel="3" collapsed="1" x14ac:dyDescent="0.25">
      <c r="F896" s="11">
        <f>SUM(F889:F895)</f>
        <v>880</v>
      </c>
    </row>
    <row r="897" spans="3:6" hidden="1" outlineLevel="3" x14ac:dyDescent="0.25"/>
    <row r="898" spans="3:6" ht="15" hidden="1" customHeight="1" outlineLevel="3" x14ac:dyDescent="0.25">
      <c r="C898" s="145" t="s">
        <v>457</v>
      </c>
      <c r="D898" s="145"/>
      <c r="E898" s="145"/>
      <c r="F898" s="4"/>
    </row>
    <row r="899" spans="3:6" hidden="1" outlineLevel="4" x14ac:dyDescent="0.25">
      <c r="C899" s="8" t="s">
        <v>9</v>
      </c>
      <c r="D899" s="8" t="s">
        <v>10</v>
      </c>
      <c r="E899" s="8" t="s">
        <v>11</v>
      </c>
      <c r="F899" s="8" t="s">
        <v>12</v>
      </c>
    </row>
    <row r="900" spans="3:6" hidden="1" outlineLevel="4" x14ac:dyDescent="0.25">
      <c r="C900" s="6">
        <v>1</v>
      </c>
      <c r="D900" s="4" t="s">
        <v>458</v>
      </c>
      <c r="E900" s="14">
        <v>60</v>
      </c>
      <c r="F900" s="14">
        <f>$C900*$E900</f>
        <v>60</v>
      </c>
    </row>
    <row r="901" spans="3:6" hidden="1" outlineLevel="4" x14ac:dyDescent="0.25">
      <c r="C901" s="6">
        <v>1</v>
      </c>
      <c r="D901" s="4" t="s">
        <v>459</v>
      </c>
      <c r="E901" s="14">
        <v>100</v>
      </c>
      <c r="F901" s="14">
        <f t="shared" ref="F901:F906" si="41">$C901*$E901</f>
        <v>100</v>
      </c>
    </row>
    <row r="902" spans="3:6" hidden="1" outlineLevel="4" x14ac:dyDescent="0.25">
      <c r="C902" s="6">
        <v>1</v>
      </c>
      <c r="D902" s="4" t="s">
        <v>460</v>
      </c>
      <c r="E902" s="14">
        <v>15</v>
      </c>
      <c r="F902" s="14">
        <f t="shared" si="41"/>
        <v>15</v>
      </c>
    </row>
    <row r="903" spans="3:6" hidden="1" outlineLevel="4" x14ac:dyDescent="0.25">
      <c r="C903" s="6">
        <v>1</v>
      </c>
      <c r="D903" s="4" t="s">
        <v>461</v>
      </c>
      <c r="E903" s="14">
        <v>20</v>
      </c>
      <c r="F903" s="14">
        <f t="shared" si="41"/>
        <v>20</v>
      </c>
    </row>
    <row r="904" spans="3:6" hidden="1" outlineLevel="4" x14ac:dyDescent="0.25">
      <c r="C904" s="6">
        <v>1</v>
      </c>
      <c r="D904" s="4" t="s">
        <v>127</v>
      </c>
      <c r="E904" s="14">
        <v>25</v>
      </c>
      <c r="F904" s="14">
        <f t="shared" si="41"/>
        <v>25</v>
      </c>
    </row>
    <row r="905" spans="3:6" hidden="1" outlineLevel="4" x14ac:dyDescent="0.25">
      <c r="C905" s="6">
        <v>1</v>
      </c>
      <c r="D905" s="4" t="s">
        <v>462</v>
      </c>
      <c r="E905" s="14">
        <v>6</v>
      </c>
      <c r="F905" s="14">
        <f t="shared" si="41"/>
        <v>6</v>
      </c>
    </row>
    <row r="906" spans="3:6" hidden="1" outlineLevel="4" x14ac:dyDescent="0.25">
      <c r="C906" s="6">
        <v>0</v>
      </c>
      <c r="D906" s="10" t="s">
        <v>589</v>
      </c>
      <c r="E906" s="14">
        <v>0</v>
      </c>
      <c r="F906" s="14">
        <f t="shared" si="41"/>
        <v>0</v>
      </c>
    </row>
    <row r="907" spans="3:6" hidden="1" outlineLevel="3" collapsed="1" x14ac:dyDescent="0.25">
      <c r="F907" s="57">
        <f>SUM(F900:F906)</f>
        <v>226</v>
      </c>
    </row>
    <row r="908" spans="3:6" hidden="1" outlineLevel="3" x14ac:dyDescent="0.25"/>
    <row r="909" spans="3:6" ht="15" hidden="1" customHeight="1" outlineLevel="3" x14ac:dyDescent="0.25">
      <c r="C909" s="145" t="s">
        <v>463</v>
      </c>
      <c r="D909" s="145"/>
      <c r="E909" s="145"/>
      <c r="F909" s="4"/>
    </row>
    <row r="910" spans="3:6" hidden="1" outlineLevel="4" x14ac:dyDescent="0.25">
      <c r="C910" s="8" t="s">
        <v>9</v>
      </c>
      <c r="D910" s="8" t="s">
        <v>10</v>
      </c>
      <c r="E910" s="8" t="s">
        <v>11</v>
      </c>
      <c r="F910" s="8" t="s">
        <v>12</v>
      </c>
    </row>
    <row r="911" spans="3:6" hidden="1" outlineLevel="4" x14ac:dyDescent="0.25">
      <c r="C911" s="6">
        <v>4</v>
      </c>
      <c r="D911" s="52" t="s">
        <v>464</v>
      </c>
      <c r="E911" s="14">
        <v>2</v>
      </c>
      <c r="F911" s="14">
        <f>$C911*$E911</f>
        <v>8</v>
      </c>
    </row>
    <row r="912" spans="3:6" hidden="1" outlineLevel="4" x14ac:dyDescent="0.25">
      <c r="C912" s="6">
        <v>2</v>
      </c>
      <c r="D912" s="4" t="s">
        <v>465</v>
      </c>
      <c r="E912" s="14">
        <v>5</v>
      </c>
      <c r="F912" s="14">
        <f t="shared" ref="F912:F916" si="42">$C912*$E912</f>
        <v>10</v>
      </c>
    </row>
    <row r="913" spans="3:6" hidden="1" outlineLevel="4" x14ac:dyDescent="0.25">
      <c r="C913" s="6">
        <v>1</v>
      </c>
      <c r="D913" s="4" t="s">
        <v>466</v>
      </c>
      <c r="E913" s="14">
        <v>0.5</v>
      </c>
      <c r="F913" s="14">
        <f t="shared" si="42"/>
        <v>0.5</v>
      </c>
    </row>
    <row r="914" spans="3:6" hidden="1" outlineLevel="4" x14ac:dyDescent="0.25">
      <c r="C914" s="6">
        <v>2</v>
      </c>
      <c r="D914" s="4" t="s">
        <v>467</v>
      </c>
      <c r="E914" s="14">
        <v>50</v>
      </c>
      <c r="F914" s="14">
        <f t="shared" si="42"/>
        <v>100</v>
      </c>
    </row>
    <row r="915" spans="3:6" hidden="1" outlineLevel="4" x14ac:dyDescent="0.25">
      <c r="C915" s="6">
        <v>1</v>
      </c>
      <c r="D915" s="4" t="s">
        <v>468</v>
      </c>
      <c r="E915" s="14">
        <v>40</v>
      </c>
      <c r="F915" s="14">
        <f t="shared" si="42"/>
        <v>40</v>
      </c>
    </row>
    <row r="916" spans="3:6" hidden="1" outlineLevel="4" x14ac:dyDescent="0.25">
      <c r="C916" s="6">
        <v>0</v>
      </c>
      <c r="D916" s="10" t="s">
        <v>589</v>
      </c>
      <c r="E916" s="14">
        <v>0</v>
      </c>
      <c r="F916" s="14">
        <f t="shared" si="42"/>
        <v>0</v>
      </c>
    </row>
    <row r="917" spans="3:6" hidden="1" outlineLevel="3" collapsed="1" x14ac:dyDescent="0.25">
      <c r="F917" s="11">
        <f>SUM(F911:F916)</f>
        <v>158.5</v>
      </c>
    </row>
    <row r="918" spans="3:6" hidden="1" outlineLevel="3" x14ac:dyDescent="0.25"/>
    <row r="919" spans="3:6" ht="15" hidden="1" customHeight="1" outlineLevel="3" x14ac:dyDescent="0.25">
      <c r="C919" s="145" t="s">
        <v>469</v>
      </c>
      <c r="D919" s="145"/>
      <c r="E919" s="145"/>
      <c r="F919" s="4"/>
    </row>
    <row r="920" spans="3:6" hidden="1" outlineLevel="4" x14ac:dyDescent="0.25">
      <c r="C920" s="8" t="s">
        <v>9</v>
      </c>
      <c r="D920" s="8" t="s">
        <v>10</v>
      </c>
      <c r="E920" s="8" t="s">
        <v>11</v>
      </c>
      <c r="F920" s="8" t="s">
        <v>12</v>
      </c>
    </row>
    <row r="921" spans="3:6" hidden="1" outlineLevel="4" x14ac:dyDescent="0.25">
      <c r="C921" s="6">
        <v>1</v>
      </c>
      <c r="D921" s="4" t="s">
        <v>470</v>
      </c>
      <c r="E921" s="14">
        <v>1500</v>
      </c>
      <c r="F921" s="14">
        <f>$C921*$E921</f>
        <v>1500</v>
      </c>
    </row>
    <row r="922" spans="3:6" hidden="1" outlineLevel="4" x14ac:dyDescent="0.25">
      <c r="C922" s="6">
        <v>1</v>
      </c>
      <c r="D922" s="4" t="s">
        <v>471</v>
      </c>
      <c r="E922" s="14">
        <v>2500</v>
      </c>
      <c r="F922" s="14">
        <f t="shared" ref="F922:F926" si="43">$C922*$E922</f>
        <v>2500</v>
      </c>
    </row>
    <row r="923" spans="3:6" hidden="1" outlineLevel="4" x14ac:dyDescent="0.25">
      <c r="C923" s="6">
        <v>0</v>
      </c>
      <c r="D923" s="52" t="s">
        <v>472</v>
      </c>
      <c r="E923" s="14">
        <v>3000</v>
      </c>
      <c r="F923" s="14">
        <f t="shared" si="43"/>
        <v>0</v>
      </c>
    </row>
    <row r="924" spans="3:6" hidden="1" outlineLevel="4" x14ac:dyDescent="0.25">
      <c r="C924" s="6">
        <v>1</v>
      </c>
      <c r="D924" s="52" t="s">
        <v>501</v>
      </c>
      <c r="E924" s="14">
        <v>150</v>
      </c>
      <c r="F924" s="14">
        <f t="shared" si="43"/>
        <v>150</v>
      </c>
    </row>
    <row r="925" spans="3:6" hidden="1" outlineLevel="4" x14ac:dyDescent="0.25">
      <c r="C925" s="6">
        <v>1</v>
      </c>
      <c r="D925" s="52" t="s">
        <v>502</v>
      </c>
      <c r="E925" s="14">
        <v>50</v>
      </c>
      <c r="F925" s="14">
        <f t="shared" si="43"/>
        <v>50</v>
      </c>
    </row>
    <row r="926" spans="3:6" hidden="1" outlineLevel="4" x14ac:dyDescent="0.25">
      <c r="C926" s="6">
        <v>0</v>
      </c>
      <c r="D926" s="52" t="s">
        <v>589</v>
      </c>
      <c r="E926" s="14">
        <v>0</v>
      </c>
      <c r="F926" s="14">
        <f t="shared" si="43"/>
        <v>0</v>
      </c>
    </row>
    <row r="927" spans="3:6" hidden="1" outlineLevel="3" collapsed="1" x14ac:dyDescent="0.25">
      <c r="F927" s="11">
        <f>SUM(F921:F926)</f>
        <v>4200</v>
      </c>
    </row>
    <row r="928" spans="3:6" hidden="1" outlineLevel="3" x14ac:dyDescent="0.25"/>
    <row r="929" spans="3:6" ht="15" hidden="1" customHeight="1" outlineLevel="3" x14ac:dyDescent="0.25">
      <c r="C929" s="145" t="s">
        <v>481</v>
      </c>
      <c r="D929" s="145"/>
      <c r="E929" s="145"/>
      <c r="F929" s="4"/>
    </row>
    <row r="930" spans="3:6" hidden="1" outlineLevel="4" x14ac:dyDescent="0.25">
      <c r="C930" s="8" t="s">
        <v>9</v>
      </c>
      <c r="D930" s="8" t="s">
        <v>10</v>
      </c>
      <c r="E930" s="8" t="s">
        <v>11</v>
      </c>
      <c r="F930" s="8" t="s">
        <v>12</v>
      </c>
    </row>
    <row r="931" spans="3:6" hidden="1" outlineLevel="4" x14ac:dyDescent="0.25">
      <c r="C931" s="6">
        <v>1</v>
      </c>
      <c r="D931" s="4" t="s">
        <v>482</v>
      </c>
      <c r="E931" s="14">
        <v>20</v>
      </c>
      <c r="F931" s="14">
        <f>$C931*$E931</f>
        <v>20</v>
      </c>
    </row>
    <row r="932" spans="3:6" hidden="1" outlineLevel="4" x14ac:dyDescent="0.25">
      <c r="C932" s="6">
        <v>2</v>
      </c>
      <c r="D932" s="4" t="s">
        <v>483</v>
      </c>
      <c r="E932" s="14">
        <v>3</v>
      </c>
      <c r="F932" s="14">
        <f t="shared" ref="F932:F948" si="44">$C932*$E932</f>
        <v>6</v>
      </c>
    </row>
    <row r="933" spans="3:6" hidden="1" outlineLevel="4" x14ac:dyDescent="0.25">
      <c r="C933" s="6">
        <v>1</v>
      </c>
      <c r="D933" s="4" t="s">
        <v>484</v>
      </c>
      <c r="E933" s="14">
        <v>20</v>
      </c>
      <c r="F933" s="14">
        <f t="shared" si="44"/>
        <v>20</v>
      </c>
    </row>
    <row r="934" spans="3:6" hidden="1" outlineLevel="4" x14ac:dyDescent="0.25">
      <c r="C934" s="6">
        <v>1</v>
      </c>
      <c r="D934" s="4" t="s">
        <v>749</v>
      </c>
      <c r="E934" s="14">
        <v>20</v>
      </c>
      <c r="F934" s="14">
        <f t="shared" si="44"/>
        <v>20</v>
      </c>
    </row>
    <row r="935" spans="3:6" hidden="1" outlineLevel="4" x14ac:dyDescent="0.25">
      <c r="C935" s="6">
        <v>1</v>
      </c>
      <c r="D935" s="4" t="s">
        <v>485</v>
      </c>
      <c r="E935" s="14">
        <v>0.1</v>
      </c>
      <c r="F935" s="14">
        <f t="shared" si="44"/>
        <v>0.1</v>
      </c>
    </row>
    <row r="936" spans="3:6" hidden="1" outlineLevel="4" x14ac:dyDescent="0.25">
      <c r="C936" s="6">
        <v>1</v>
      </c>
      <c r="D936" s="4" t="s">
        <v>486</v>
      </c>
      <c r="E936" s="14">
        <v>0.25</v>
      </c>
      <c r="F936" s="14">
        <f t="shared" si="44"/>
        <v>0.25</v>
      </c>
    </row>
    <row r="937" spans="3:6" hidden="1" outlineLevel="4" x14ac:dyDescent="0.25">
      <c r="C937" s="6">
        <v>1</v>
      </c>
      <c r="D937" s="4" t="s">
        <v>251</v>
      </c>
      <c r="E937" s="14">
        <v>4</v>
      </c>
      <c r="F937" s="14">
        <f t="shared" si="44"/>
        <v>4</v>
      </c>
    </row>
    <row r="938" spans="3:6" hidden="1" outlineLevel="4" x14ac:dyDescent="0.25">
      <c r="C938" s="6">
        <v>1</v>
      </c>
      <c r="D938" s="4" t="s">
        <v>487</v>
      </c>
      <c r="E938" s="14">
        <v>3</v>
      </c>
      <c r="F938" s="14">
        <f t="shared" si="44"/>
        <v>3</v>
      </c>
    </row>
    <row r="939" spans="3:6" hidden="1" outlineLevel="4" x14ac:dyDescent="0.25">
      <c r="C939" s="6">
        <v>5</v>
      </c>
      <c r="D939" s="4" t="s">
        <v>488</v>
      </c>
      <c r="E939" s="14">
        <v>0.5</v>
      </c>
      <c r="F939" s="14">
        <f t="shared" si="44"/>
        <v>2.5</v>
      </c>
    </row>
    <row r="940" spans="3:6" hidden="1" outlineLevel="4" x14ac:dyDescent="0.25">
      <c r="C940" s="6">
        <v>100</v>
      </c>
      <c r="D940" s="4" t="s">
        <v>489</v>
      </c>
      <c r="E940" s="14">
        <v>7.0000000000000007E-2</v>
      </c>
      <c r="F940" s="14">
        <f t="shared" si="44"/>
        <v>7.0000000000000009</v>
      </c>
    </row>
    <row r="941" spans="3:6" hidden="1" outlineLevel="4" x14ac:dyDescent="0.25">
      <c r="C941" s="6">
        <v>1</v>
      </c>
      <c r="D941" s="4" t="s">
        <v>490</v>
      </c>
      <c r="E941" s="14">
        <v>30</v>
      </c>
      <c r="F941" s="14">
        <f t="shared" si="44"/>
        <v>30</v>
      </c>
    </row>
    <row r="942" spans="3:6" hidden="1" outlineLevel="4" x14ac:dyDescent="0.25">
      <c r="C942" s="6">
        <v>1</v>
      </c>
      <c r="D942" s="4" t="s">
        <v>491</v>
      </c>
      <c r="E942" s="14">
        <v>20</v>
      </c>
      <c r="F942" s="14">
        <f t="shared" si="44"/>
        <v>20</v>
      </c>
    </row>
    <row r="943" spans="3:6" hidden="1" outlineLevel="4" x14ac:dyDescent="0.25">
      <c r="C943" s="6">
        <v>1</v>
      </c>
      <c r="D943" s="4" t="s">
        <v>492</v>
      </c>
      <c r="E943" s="14">
        <v>1</v>
      </c>
      <c r="F943" s="14">
        <f t="shared" si="44"/>
        <v>1</v>
      </c>
    </row>
    <row r="944" spans="3:6" hidden="1" outlineLevel="4" x14ac:dyDescent="0.25">
      <c r="C944" s="6">
        <v>0</v>
      </c>
      <c r="D944" s="4" t="s">
        <v>493</v>
      </c>
      <c r="E944" s="14">
        <v>150</v>
      </c>
      <c r="F944" s="14">
        <f t="shared" si="44"/>
        <v>0</v>
      </c>
    </row>
    <row r="945" spans="3:6" hidden="1" outlineLevel="4" x14ac:dyDescent="0.25">
      <c r="C945" s="6">
        <v>0</v>
      </c>
      <c r="D945" s="4" t="s">
        <v>494</v>
      </c>
      <c r="E945" s="14">
        <v>6</v>
      </c>
      <c r="F945" s="14">
        <f t="shared" si="44"/>
        <v>0</v>
      </c>
    </row>
    <row r="946" spans="3:6" hidden="1" outlineLevel="4" x14ac:dyDescent="0.25">
      <c r="C946" s="6">
        <v>0</v>
      </c>
      <c r="D946" s="4" t="s">
        <v>495</v>
      </c>
      <c r="E946" s="14">
        <v>20</v>
      </c>
      <c r="F946" s="14">
        <f t="shared" si="44"/>
        <v>0</v>
      </c>
    </row>
    <row r="947" spans="3:6" hidden="1" outlineLevel="4" x14ac:dyDescent="0.25">
      <c r="C947" s="6">
        <v>0</v>
      </c>
      <c r="D947" s="4" t="s">
        <v>496</v>
      </c>
      <c r="E947" s="14">
        <v>20</v>
      </c>
      <c r="F947" s="14">
        <f t="shared" si="44"/>
        <v>0</v>
      </c>
    </row>
    <row r="948" spans="3:6" hidden="1" outlineLevel="4" x14ac:dyDescent="0.25">
      <c r="C948" s="6">
        <v>0</v>
      </c>
      <c r="D948" s="10" t="s">
        <v>589</v>
      </c>
      <c r="E948" s="14">
        <v>0</v>
      </c>
      <c r="F948" s="14">
        <f t="shared" si="44"/>
        <v>0</v>
      </c>
    </row>
    <row r="949" spans="3:6" hidden="1" outlineLevel="3" collapsed="1" x14ac:dyDescent="0.25">
      <c r="F949" s="11">
        <f>SUM(F931:F948)</f>
        <v>133.85</v>
      </c>
    </row>
    <row r="950" spans="3:6" hidden="1" outlineLevel="3" x14ac:dyDescent="0.25"/>
    <row r="951" spans="3:6" ht="15" hidden="1" customHeight="1" outlineLevel="3" x14ac:dyDescent="0.25">
      <c r="C951" s="145" t="s">
        <v>53</v>
      </c>
      <c r="D951" s="145"/>
      <c r="E951" s="145"/>
      <c r="F951" s="4"/>
    </row>
    <row r="952" spans="3:6" hidden="1" outlineLevel="4" x14ac:dyDescent="0.25">
      <c r="C952" s="8" t="s">
        <v>9</v>
      </c>
      <c r="D952" s="8" t="s">
        <v>10</v>
      </c>
      <c r="E952" s="8" t="s">
        <v>11</v>
      </c>
      <c r="F952" s="8" t="s">
        <v>12</v>
      </c>
    </row>
    <row r="953" spans="3:6" hidden="1" outlineLevel="4" x14ac:dyDescent="0.25">
      <c r="C953" s="6">
        <v>1</v>
      </c>
      <c r="D953" s="4" t="s">
        <v>497</v>
      </c>
      <c r="E953" s="14">
        <v>1400</v>
      </c>
      <c r="F953" s="14">
        <f>$C953*$E953</f>
        <v>1400</v>
      </c>
    </row>
    <row r="954" spans="3:6" hidden="1" outlineLevel="4" x14ac:dyDescent="0.25">
      <c r="C954" s="6">
        <v>2</v>
      </c>
      <c r="D954" s="52" t="s">
        <v>498</v>
      </c>
      <c r="E954" s="14">
        <v>1200</v>
      </c>
      <c r="F954" s="14">
        <f t="shared" ref="F954:F956" si="45">$C954*$E954</f>
        <v>2400</v>
      </c>
    </row>
    <row r="955" spans="3:6" hidden="1" outlineLevel="4" x14ac:dyDescent="0.25">
      <c r="C955" s="6">
        <v>1</v>
      </c>
      <c r="D955" s="52" t="s">
        <v>193</v>
      </c>
      <c r="E955" s="14">
        <v>50</v>
      </c>
      <c r="F955" s="14">
        <f t="shared" si="45"/>
        <v>50</v>
      </c>
    </row>
    <row r="956" spans="3:6" hidden="1" outlineLevel="4" x14ac:dyDescent="0.25">
      <c r="C956" s="6">
        <v>0</v>
      </c>
      <c r="D956" s="52" t="s">
        <v>589</v>
      </c>
      <c r="E956" s="14">
        <v>0</v>
      </c>
      <c r="F956" s="14">
        <f t="shared" si="45"/>
        <v>0</v>
      </c>
    </row>
    <row r="957" spans="3:6" hidden="1" outlineLevel="3" collapsed="1" x14ac:dyDescent="0.25">
      <c r="E957" s="12"/>
      <c r="F957" s="11">
        <f>SUM(F953:F956)</f>
        <v>3850</v>
      </c>
    </row>
    <row r="958" spans="3:6" hidden="1" outlineLevel="3" x14ac:dyDescent="0.25"/>
    <row r="959" spans="3:6" ht="15" hidden="1" customHeight="1" outlineLevel="3" x14ac:dyDescent="0.25">
      <c r="C959" s="161" t="s">
        <v>377</v>
      </c>
      <c r="D959" s="161"/>
      <c r="E959" s="161"/>
      <c r="F959" s="4"/>
    </row>
    <row r="960" spans="3:6" hidden="1" outlineLevel="4" x14ac:dyDescent="0.25">
      <c r="C960" s="8" t="s">
        <v>9</v>
      </c>
      <c r="D960" s="8" t="s">
        <v>10</v>
      </c>
      <c r="E960" s="8" t="s">
        <v>11</v>
      </c>
      <c r="F960" s="8" t="s">
        <v>12</v>
      </c>
    </row>
    <row r="961" spans="3:7" hidden="1" outlineLevel="4" x14ac:dyDescent="0.25">
      <c r="C961" s="6">
        <v>0</v>
      </c>
      <c r="D961" s="4" t="s">
        <v>499</v>
      </c>
      <c r="E961" s="14">
        <v>0</v>
      </c>
      <c r="F961" s="14">
        <f>C961*E961</f>
        <v>0</v>
      </c>
    </row>
    <row r="962" spans="3:7" hidden="1" outlineLevel="4" x14ac:dyDescent="0.25">
      <c r="C962" s="6">
        <v>0</v>
      </c>
      <c r="D962" s="4" t="s">
        <v>589</v>
      </c>
      <c r="E962" s="14">
        <v>0</v>
      </c>
      <c r="F962" s="14">
        <f>C962*E962</f>
        <v>0</v>
      </c>
    </row>
    <row r="963" spans="3:7" hidden="1" outlineLevel="3" collapsed="1" x14ac:dyDescent="0.25">
      <c r="E963" s="12"/>
      <c r="F963" s="11">
        <f>SUM(F961:F962)</f>
        <v>0</v>
      </c>
    </row>
    <row r="964" spans="3:7" hidden="1" outlineLevel="2" collapsed="1" x14ac:dyDescent="0.25"/>
    <row r="965" spans="3:7" hidden="1" outlineLevel="1" collapsed="1" x14ac:dyDescent="0.25"/>
    <row r="966" spans="3:7" ht="15" hidden="1" customHeight="1" outlineLevel="1" x14ac:dyDescent="0.25">
      <c r="C966" s="160" t="s">
        <v>20</v>
      </c>
      <c r="D966" s="160"/>
      <c r="E966" s="160"/>
      <c r="F966" s="160"/>
    </row>
    <row r="967" spans="3:7" ht="17.25" hidden="1" outlineLevel="1" x14ac:dyDescent="0.4">
      <c r="G967" s="25">
        <f>F976+F982</f>
        <v>32748</v>
      </c>
    </row>
    <row r="968" spans="3:7" hidden="1" outlineLevel="2" x14ac:dyDescent="0.25"/>
    <row r="969" spans="3:7" ht="15" hidden="1" customHeight="1" outlineLevel="2" x14ac:dyDescent="0.25">
      <c r="C969" s="154" t="s">
        <v>331</v>
      </c>
      <c r="D969" s="154"/>
      <c r="E969" s="154"/>
    </row>
    <row r="970" spans="3:7" hidden="1" outlineLevel="3" x14ac:dyDescent="0.25">
      <c r="C970" s="1" t="s">
        <v>9</v>
      </c>
      <c r="D970" s="1" t="s">
        <v>10</v>
      </c>
      <c r="E970" s="1" t="s">
        <v>11</v>
      </c>
      <c r="F970" s="8" t="s">
        <v>12</v>
      </c>
    </row>
    <row r="971" spans="3:7" hidden="1" outlineLevel="3" x14ac:dyDescent="0.25">
      <c r="C971" s="2">
        <f>E565</f>
        <v>1</v>
      </c>
      <c r="D971" t="s">
        <v>28</v>
      </c>
      <c r="E971" s="12">
        <f>Personalkosten!H15</f>
        <v>1656</v>
      </c>
      <c r="F971" s="12">
        <f>$C971*$E971</f>
        <v>1656</v>
      </c>
    </row>
    <row r="972" spans="3:7" hidden="1" outlineLevel="3" x14ac:dyDescent="0.25">
      <c r="C972" s="2">
        <f>E568+E565</f>
        <v>2</v>
      </c>
      <c r="D972" t="s">
        <v>31</v>
      </c>
      <c r="E972" s="12">
        <f>Personalkosten!H17</f>
        <v>8970</v>
      </c>
      <c r="F972" s="12">
        <f t="shared" ref="F972:F975" si="46">$C972*$E972</f>
        <v>17940</v>
      </c>
    </row>
    <row r="973" spans="3:7" hidden="1" outlineLevel="3" x14ac:dyDescent="0.25">
      <c r="C973" s="2">
        <f>E565+E566</f>
        <v>4</v>
      </c>
      <c r="D973" t="s">
        <v>17</v>
      </c>
      <c r="E973" s="12">
        <f>Personalkosten!H20</f>
        <v>138</v>
      </c>
      <c r="F973" s="12">
        <f t="shared" si="46"/>
        <v>552</v>
      </c>
    </row>
    <row r="974" spans="3:7" hidden="1" outlineLevel="3" x14ac:dyDescent="0.25">
      <c r="C974" s="2">
        <f>E566+E567</f>
        <v>5</v>
      </c>
      <c r="D974" t="s">
        <v>33</v>
      </c>
      <c r="E974" s="12">
        <f>Personalkosten!H18</f>
        <v>1104</v>
      </c>
      <c r="F974" s="12">
        <f t="shared" si="46"/>
        <v>5520</v>
      </c>
    </row>
    <row r="975" spans="3:7" hidden="1" outlineLevel="3" x14ac:dyDescent="0.25">
      <c r="C975" s="2">
        <v>0</v>
      </c>
      <c r="D975" t="s">
        <v>589</v>
      </c>
      <c r="E975" s="12">
        <v>0</v>
      </c>
      <c r="F975" s="12">
        <f t="shared" si="46"/>
        <v>0</v>
      </c>
    </row>
    <row r="976" spans="3:7" hidden="1" outlineLevel="2" collapsed="1" x14ac:dyDescent="0.25">
      <c r="F976" s="11">
        <f>SUM(F971:F975)</f>
        <v>25668</v>
      </c>
    </row>
    <row r="977" spans="3:7" hidden="1" outlineLevel="2" x14ac:dyDescent="0.25"/>
    <row r="978" spans="3:7" ht="15" hidden="1" customHeight="1" outlineLevel="2" x14ac:dyDescent="0.25">
      <c r="C978" s="154" t="s">
        <v>18</v>
      </c>
      <c r="D978" s="154"/>
      <c r="E978" s="154"/>
    </row>
    <row r="979" spans="3:7" hidden="1" outlineLevel="3" x14ac:dyDescent="0.25">
      <c r="C979" s="1" t="s">
        <v>9</v>
      </c>
      <c r="D979" s="1" t="s">
        <v>10</v>
      </c>
      <c r="E979" s="1" t="s">
        <v>11</v>
      </c>
      <c r="F979" s="8" t="s">
        <v>12</v>
      </c>
    </row>
    <row r="980" spans="3:7" hidden="1" outlineLevel="3" x14ac:dyDescent="0.25">
      <c r="C980" s="2">
        <f>SUM(E564:E568)</f>
        <v>8</v>
      </c>
      <c r="D980" t="s">
        <v>18</v>
      </c>
      <c r="E980" s="12">
        <f>Personalkosten!I33</f>
        <v>885</v>
      </c>
      <c r="F980" s="12">
        <f>C980*E980</f>
        <v>7080</v>
      </c>
    </row>
    <row r="981" spans="3:7" hidden="1" outlineLevel="3" x14ac:dyDescent="0.25">
      <c r="C981" s="2">
        <v>0</v>
      </c>
      <c r="D981" t="s">
        <v>589</v>
      </c>
      <c r="E981" s="12">
        <v>0</v>
      </c>
      <c r="F981" s="12">
        <f>C981*E981</f>
        <v>0</v>
      </c>
    </row>
    <row r="982" spans="3:7" hidden="1" outlineLevel="2" collapsed="1" x14ac:dyDescent="0.25">
      <c r="F982" s="11">
        <f>SUM(F980:F981)</f>
        <v>7080</v>
      </c>
    </row>
    <row r="983" spans="3:7" hidden="1" outlineLevel="1" collapsed="1" x14ac:dyDescent="0.25"/>
    <row r="984" spans="3:7" hidden="1" outlineLevel="1" x14ac:dyDescent="0.25"/>
    <row r="985" spans="3:7" ht="15" hidden="1" customHeight="1" outlineLevel="1" x14ac:dyDescent="0.25">
      <c r="C985" s="155" t="s">
        <v>12</v>
      </c>
      <c r="D985" s="155"/>
      <c r="E985" s="155"/>
      <c r="F985" s="155"/>
    </row>
    <row r="986" spans="3:7" ht="17.25" collapsed="1" x14ac:dyDescent="0.4">
      <c r="G986" s="47">
        <f>G576+G967</f>
        <v>367633.35</v>
      </c>
    </row>
    <row r="988" spans="3:7" ht="15.75" thickBot="1" x14ac:dyDescent="0.3"/>
    <row r="989" spans="3:7" ht="33.75" customHeight="1" thickBot="1" x14ac:dyDescent="0.3">
      <c r="C989" s="156" t="s">
        <v>769</v>
      </c>
      <c r="D989" s="157"/>
      <c r="E989" s="157"/>
      <c r="F989" s="158"/>
    </row>
    <row r="990" spans="3:7" hidden="1" outlineLevel="1" x14ac:dyDescent="0.25"/>
    <row r="991" spans="3:7" hidden="1" outlineLevel="1" x14ac:dyDescent="0.25"/>
    <row r="992" spans="3:7" hidden="1" outlineLevel="1" x14ac:dyDescent="0.25">
      <c r="C992" s="159" t="s">
        <v>336</v>
      </c>
      <c r="D992" s="159"/>
      <c r="E992" s="159"/>
    </row>
    <row r="993" spans="3:6" hidden="1" outlineLevel="2" x14ac:dyDescent="0.25">
      <c r="C993" s="8" t="s">
        <v>9</v>
      </c>
      <c r="D993" s="8" t="s">
        <v>10</v>
      </c>
      <c r="E993" s="8" t="s">
        <v>11</v>
      </c>
      <c r="F993" s="8" t="s">
        <v>12</v>
      </c>
    </row>
    <row r="994" spans="3:6" hidden="1" outlineLevel="2" x14ac:dyDescent="0.25">
      <c r="C994" s="6">
        <v>2</v>
      </c>
      <c r="D994" t="s">
        <v>46</v>
      </c>
      <c r="E994" s="12">
        <v>6</v>
      </c>
      <c r="F994" s="12">
        <f>$C994*$E994</f>
        <v>12</v>
      </c>
    </row>
    <row r="995" spans="3:6" hidden="1" outlineLevel="2" x14ac:dyDescent="0.25">
      <c r="C995" s="6">
        <v>2</v>
      </c>
      <c r="D995" s="4" t="s">
        <v>45</v>
      </c>
      <c r="E995" s="14">
        <v>14</v>
      </c>
      <c r="F995" s="12">
        <f t="shared" ref="F995:F1004" si="47">$C995*$E995</f>
        <v>28</v>
      </c>
    </row>
    <row r="996" spans="3:6" hidden="1" outlineLevel="2" x14ac:dyDescent="0.25">
      <c r="C996" s="2">
        <v>1</v>
      </c>
      <c r="D996" s="10" t="s">
        <v>504</v>
      </c>
      <c r="E996" s="12">
        <v>10</v>
      </c>
      <c r="F996" s="12">
        <f t="shared" si="47"/>
        <v>10</v>
      </c>
    </row>
    <row r="997" spans="3:6" hidden="1" outlineLevel="2" x14ac:dyDescent="0.25">
      <c r="C997" s="2">
        <v>6</v>
      </c>
      <c r="D997" s="10" t="s">
        <v>328</v>
      </c>
      <c r="E997" s="12">
        <v>80</v>
      </c>
      <c r="F997" s="12">
        <f t="shared" si="47"/>
        <v>480</v>
      </c>
    </row>
    <row r="998" spans="3:6" hidden="1" outlineLevel="2" x14ac:dyDescent="0.25">
      <c r="C998" s="2">
        <v>1</v>
      </c>
      <c r="D998" s="10" t="s">
        <v>505</v>
      </c>
      <c r="E998" s="12">
        <v>18</v>
      </c>
      <c r="F998" s="12">
        <f t="shared" si="47"/>
        <v>18</v>
      </c>
    </row>
    <row r="999" spans="3:6" hidden="1" outlineLevel="2" x14ac:dyDescent="0.25">
      <c r="C999" s="2">
        <v>1</v>
      </c>
      <c r="D999" s="10" t="s">
        <v>330</v>
      </c>
      <c r="E999" s="12">
        <v>50</v>
      </c>
      <c r="F999" s="12">
        <f t="shared" si="47"/>
        <v>50</v>
      </c>
    </row>
    <row r="1000" spans="3:6" hidden="1" outlineLevel="2" x14ac:dyDescent="0.25">
      <c r="C1000" s="6">
        <v>1</v>
      </c>
      <c r="D1000" t="s">
        <v>506</v>
      </c>
      <c r="E1000" s="12">
        <v>50</v>
      </c>
      <c r="F1000" s="12">
        <f t="shared" si="47"/>
        <v>50</v>
      </c>
    </row>
    <row r="1001" spans="3:6" hidden="1" outlineLevel="2" x14ac:dyDescent="0.25">
      <c r="C1001" s="6">
        <v>1</v>
      </c>
      <c r="D1001" t="s">
        <v>327</v>
      </c>
      <c r="E1001" s="12">
        <v>90</v>
      </c>
      <c r="F1001" s="12">
        <f t="shared" si="47"/>
        <v>90</v>
      </c>
    </row>
    <row r="1002" spans="3:6" hidden="1" outlineLevel="2" x14ac:dyDescent="0.25">
      <c r="C1002" s="6">
        <v>1</v>
      </c>
      <c r="D1002" t="s">
        <v>508</v>
      </c>
      <c r="E1002" s="12">
        <v>90</v>
      </c>
      <c r="F1002" s="12">
        <f t="shared" si="47"/>
        <v>90</v>
      </c>
    </row>
    <row r="1003" spans="3:6" hidden="1" outlineLevel="2" x14ac:dyDescent="0.25">
      <c r="C1003" s="18">
        <v>1</v>
      </c>
      <c r="D1003" t="s">
        <v>507</v>
      </c>
      <c r="E1003" s="12">
        <v>40</v>
      </c>
      <c r="F1003" s="12">
        <f t="shared" si="47"/>
        <v>40</v>
      </c>
    </row>
    <row r="1004" spans="3:6" hidden="1" outlineLevel="2" x14ac:dyDescent="0.25">
      <c r="C1004" s="18">
        <v>0</v>
      </c>
      <c r="D1004" t="s">
        <v>589</v>
      </c>
      <c r="E1004" s="12">
        <v>0</v>
      </c>
      <c r="F1004" s="12">
        <f t="shared" si="47"/>
        <v>0</v>
      </c>
    </row>
    <row r="1005" spans="3:6" hidden="1" outlineLevel="1" collapsed="1" x14ac:dyDescent="0.25">
      <c r="F1005" s="24">
        <f>SUM(F994:F1004)</f>
        <v>868</v>
      </c>
    </row>
    <row r="1006" spans="3:6" hidden="1" outlineLevel="1" x14ac:dyDescent="0.25"/>
    <row r="1007" spans="3:6" hidden="1" outlineLevel="1" x14ac:dyDescent="0.25">
      <c r="C1007" s="154" t="s">
        <v>592</v>
      </c>
      <c r="D1007" s="154"/>
      <c r="E1007" s="154"/>
    </row>
    <row r="1008" spans="3:6" hidden="1" outlineLevel="2" x14ac:dyDescent="0.25">
      <c r="C1008" s="8" t="s">
        <v>9</v>
      </c>
      <c r="D1008" s="8" t="s">
        <v>10</v>
      </c>
      <c r="E1008" s="8" t="s">
        <v>11</v>
      </c>
      <c r="F1008" s="8" t="s">
        <v>12</v>
      </c>
    </row>
    <row r="1009" spans="3:6" hidden="1" outlineLevel="2" x14ac:dyDescent="0.25">
      <c r="C1009" s="2">
        <v>2</v>
      </c>
      <c r="D1009" t="s">
        <v>332</v>
      </c>
      <c r="E1009" s="12">
        <f>Personalkosten!F72</f>
        <v>690</v>
      </c>
      <c r="F1009" s="12">
        <f>C1009*E1009</f>
        <v>1380</v>
      </c>
    </row>
    <row r="1010" spans="3:6" hidden="1" outlineLevel="2" x14ac:dyDescent="0.25">
      <c r="C1010" s="83">
        <f>SUM(E564:E568)</f>
        <v>8</v>
      </c>
      <c r="D1010" t="s">
        <v>784</v>
      </c>
      <c r="E1010" s="12">
        <v>50</v>
      </c>
      <c r="F1010" s="12">
        <f>C1010*E1010</f>
        <v>400</v>
      </c>
    </row>
    <row r="1011" spans="3:6" hidden="1" outlineLevel="2" x14ac:dyDescent="0.25">
      <c r="C1011" s="2">
        <v>0</v>
      </c>
      <c r="D1011" t="s">
        <v>589</v>
      </c>
      <c r="E1011" s="12">
        <v>0</v>
      </c>
      <c r="F1011" s="12">
        <f>C1011*E1011</f>
        <v>0</v>
      </c>
    </row>
    <row r="1012" spans="3:6" hidden="1" outlineLevel="1" collapsed="1" x14ac:dyDescent="0.25">
      <c r="F1012" s="24">
        <f>SUM(F1009:F1011)</f>
        <v>1780</v>
      </c>
    </row>
    <row r="1013" spans="3:6" hidden="1" outlineLevel="1" x14ac:dyDescent="0.25"/>
    <row r="1014" spans="3:6" hidden="1" outlineLevel="1" x14ac:dyDescent="0.25">
      <c r="C1014" s="153" t="s">
        <v>326</v>
      </c>
      <c r="D1014" s="153"/>
      <c r="E1014" s="153"/>
    </row>
    <row r="1015" spans="3:6" hidden="1" outlineLevel="2" x14ac:dyDescent="0.25">
      <c r="C1015" s="8" t="s">
        <v>9</v>
      </c>
      <c r="D1015" s="8" t="s">
        <v>10</v>
      </c>
      <c r="E1015" s="8" t="s">
        <v>11</v>
      </c>
      <c r="F1015" s="59" t="s">
        <v>12</v>
      </c>
    </row>
    <row r="1016" spans="3:6" hidden="1" outlineLevel="2" x14ac:dyDescent="0.25">
      <c r="C1016" s="2">
        <v>4</v>
      </c>
      <c r="D1016" t="s">
        <v>333</v>
      </c>
      <c r="E1016" s="12">
        <v>3000</v>
      </c>
      <c r="F1016" s="12">
        <f>$C1016*$E1016</f>
        <v>12000</v>
      </c>
    </row>
    <row r="1017" spans="3:6" hidden="1" outlineLevel="2" x14ac:dyDescent="0.25">
      <c r="C1017" s="2">
        <v>1</v>
      </c>
      <c r="D1017" t="s">
        <v>512</v>
      </c>
      <c r="E1017" s="12">
        <v>0</v>
      </c>
      <c r="F1017" s="12">
        <f t="shared" ref="F1017:F1020" si="48">$C1017*$E1017</f>
        <v>0</v>
      </c>
    </row>
    <row r="1018" spans="3:6" hidden="1" outlineLevel="2" x14ac:dyDescent="0.25">
      <c r="C1018" s="2">
        <v>2</v>
      </c>
      <c r="D1018" t="s">
        <v>513</v>
      </c>
      <c r="E1018" s="12">
        <v>0</v>
      </c>
      <c r="F1018" s="12">
        <f t="shared" si="48"/>
        <v>0</v>
      </c>
    </row>
    <row r="1019" spans="3:6" hidden="1" outlineLevel="2" x14ac:dyDescent="0.25">
      <c r="C1019" s="2">
        <v>1</v>
      </c>
      <c r="D1019" t="s">
        <v>514</v>
      </c>
      <c r="E1019" s="12">
        <v>0</v>
      </c>
      <c r="F1019" s="12">
        <f t="shared" si="48"/>
        <v>0</v>
      </c>
    </row>
    <row r="1020" spans="3:6" hidden="1" outlineLevel="2" x14ac:dyDescent="0.25">
      <c r="C1020" s="2">
        <v>0</v>
      </c>
      <c r="D1020" t="s">
        <v>589</v>
      </c>
      <c r="E1020" s="12">
        <v>0</v>
      </c>
      <c r="F1020" s="12">
        <f t="shared" si="48"/>
        <v>0</v>
      </c>
    </row>
    <row r="1021" spans="3:6" hidden="1" outlineLevel="1" collapsed="1" x14ac:dyDescent="0.25">
      <c r="F1021" s="24">
        <f>SUM(F1016:F1020)</f>
        <v>12000</v>
      </c>
    </row>
    <row r="1022" spans="3:6" hidden="1" outlineLevel="1" x14ac:dyDescent="0.25"/>
    <row r="1023" spans="3:6" hidden="1" outlineLevel="1" x14ac:dyDescent="0.25">
      <c r="C1023" s="161" t="s">
        <v>747</v>
      </c>
      <c r="D1023" s="161"/>
      <c r="E1023" s="161"/>
    </row>
    <row r="1024" spans="3:6" hidden="1" outlineLevel="2" x14ac:dyDescent="0.25">
      <c r="C1024" s="8" t="s">
        <v>11</v>
      </c>
      <c r="D1024" s="8" t="s">
        <v>10</v>
      </c>
      <c r="E1024" s="8" t="s">
        <v>509</v>
      </c>
      <c r="F1024" s="8" t="s">
        <v>510</v>
      </c>
    </row>
    <row r="1025" spans="3:6" hidden="1" outlineLevel="2" x14ac:dyDescent="0.25">
      <c r="C1025" s="12">
        <f t="shared" ref="C1025:C1056" si="49">F680</f>
        <v>132</v>
      </c>
      <c r="D1025" s="4" t="s">
        <v>378</v>
      </c>
      <c r="E1025" s="2">
        <v>0.5</v>
      </c>
      <c r="F1025" s="12">
        <f>$C1025/$E1025</f>
        <v>264</v>
      </c>
    </row>
    <row r="1026" spans="3:6" hidden="1" outlineLevel="2" x14ac:dyDescent="0.25">
      <c r="C1026" s="12">
        <f t="shared" si="49"/>
        <v>24</v>
      </c>
      <c r="D1026" s="4" t="s">
        <v>379</v>
      </c>
      <c r="E1026" s="2">
        <v>4</v>
      </c>
      <c r="F1026" s="12">
        <f t="shared" ref="F1026:F1073" si="50">$C1026/$E1026</f>
        <v>6</v>
      </c>
    </row>
    <row r="1027" spans="3:6" hidden="1" outlineLevel="2" x14ac:dyDescent="0.25">
      <c r="C1027" s="12">
        <f t="shared" si="49"/>
        <v>95</v>
      </c>
      <c r="D1027" s="10" t="s">
        <v>380</v>
      </c>
      <c r="E1027" s="2">
        <v>4</v>
      </c>
      <c r="F1027" s="12">
        <f t="shared" si="50"/>
        <v>23.75</v>
      </c>
    </row>
    <row r="1028" spans="3:6" hidden="1" outlineLevel="2" x14ac:dyDescent="0.25">
      <c r="C1028" s="12">
        <f t="shared" si="49"/>
        <v>32</v>
      </c>
      <c r="D1028" s="10" t="s">
        <v>381</v>
      </c>
      <c r="E1028" s="2">
        <v>2</v>
      </c>
      <c r="F1028" s="12">
        <f t="shared" si="50"/>
        <v>16</v>
      </c>
    </row>
    <row r="1029" spans="3:6" hidden="1" outlineLevel="2" x14ac:dyDescent="0.25">
      <c r="C1029" s="12">
        <f t="shared" si="49"/>
        <v>30</v>
      </c>
      <c r="D1029" s="10" t="s">
        <v>382</v>
      </c>
      <c r="E1029" s="2">
        <v>2</v>
      </c>
      <c r="F1029" s="12">
        <f t="shared" si="50"/>
        <v>15</v>
      </c>
    </row>
    <row r="1030" spans="3:6" hidden="1" outlineLevel="2" x14ac:dyDescent="0.25">
      <c r="C1030" s="12">
        <f t="shared" si="49"/>
        <v>45</v>
      </c>
      <c r="D1030" s="10" t="s">
        <v>383</v>
      </c>
      <c r="E1030" s="2">
        <v>2</v>
      </c>
      <c r="F1030" s="12">
        <f t="shared" si="50"/>
        <v>22.5</v>
      </c>
    </row>
    <row r="1031" spans="3:6" hidden="1" outlineLevel="2" x14ac:dyDescent="0.25">
      <c r="C1031" s="12">
        <f t="shared" si="49"/>
        <v>15</v>
      </c>
      <c r="D1031" s="10" t="s">
        <v>384</v>
      </c>
      <c r="E1031" s="2">
        <v>1</v>
      </c>
      <c r="F1031" s="12">
        <f t="shared" si="50"/>
        <v>15</v>
      </c>
    </row>
    <row r="1032" spans="3:6" hidden="1" outlineLevel="2" x14ac:dyDescent="0.25">
      <c r="C1032" s="12">
        <f t="shared" si="49"/>
        <v>10</v>
      </c>
      <c r="D1032" s="10" t="s">
        <v>385</v>
      </c>
      <c r="E1032" s="2">
        <v>1</v>
      </c>
      <c r="F1032" s="12">
        <f t="shared" si="50"/>
        <v>10</v>
      </c>
    </row>
    <row r="1033" spans="3:6" hidden="1" outlineLevel="2" x14ac:dyDescent="0.25">
      <c r="C1033" s="12">
        <f t="shared" si="49"/>
        <v>50</v>
      </c>
      <c r="D1033" s="10" t="s">
        <v>386</v>
      </c>
      <c r="E1033" s="2">
        <v>0.5</v>
      </c>
      <c r="F1033" s="12">
        <f t="shared" si="50"/>
        <v>100</v>
      </c>
    </row>
    <row r="1034" spans="3:6" hidden="1" outlineLevel="2" x14ac:dyDescent="0.25">
      <c r="C1034" s="12">
        <f t="shared" si="49"/>
        <v>32.5</v>
      </c>
      <c r="D1034" s="10" t="s">
        <v>387</v>
      </c>
      <c r="E1034" s="2">
        <v>1</v>
      </c>
      <c r="F1034" s="12">
        <f t="shared" si="50"/>
        <v>32.5</v>
      </c>
    </row>
    <row r="1035" spans="3:6" hidden="1" outlineLevel="2" x14ac:dyDescent="0.25">
      <c r="C1035" s="12">
        <f t="shared" si="49"/>
        <v>20</v>
      </c>
      <c r="D1035" s="10" t="s">
        <v>388</v>
      </c>
      <c r="E1035" s="2">
        <v>1</v>
      </c>
      <c r="F1035" s="12">
        <f t="shared" si="50"/>
        <v>20</v>
      </c>
    </row>
    <row r="1036" spans="3:6" hidden="1" outlineLevel="2" x14ac:dyDescent="0.25">
      <c r="C1036" s="12">
        <f t="shared" si="49"/>
        <v>15</v>
      </c>
      <c r="D1036" s="10" t="s">
        <v>389</v>
      </c>
      <c r="E1036" s="2">
        <v>4</v>
      </c>
      <c r="F1036" s="12">
        <f t="shared" si="50"/>
        <v>3.75</v>
      </c>
    </row>
    <row r="1037" spans="3:6" hidden="1" outlineLevel="2" x14ac:dyDescent="0.25">
      <c r="C1037" s="12">
        <f t="shared" si="49"/>
        <v>12.5</v>
      </c>
      <c r="D1037" s="10" t="s">
        <v>390</v>
      </c>
      <c r="E1037" s="2">
        <v>2</v>
      </c>
      <c r="F1037" s="12">
        <f t="shared" si="50"/>
        <v>6.25</v>
      </c>
    </row>
    <row r="1038" spans="3:6" hidden="1" outlineLevel="2" x14ac:dyDescent="0.25">
      <c r="C1038" s="12">
        <f t="shared" si="49"/>
        <v>80</v>
      </c>
      <c r="D1038" s="10" t="s">
        <v>391</v>
      </c>
      <c r="E1038" s="2">
        <v>1</v>
      </c>
      <c r="F1038" s="12">
        <f t="shared" si="50"/>
        <v>80</v>
      </c>
    </row>
    <row r="1039" spans="3:6" hidden="1" outlineLevel="2" x14ac:dyDescent="0.25">
      <c r="C1039" s="12">
        <f t="shared" si="49"/>
        <v>10</v>
      </c>
      <c r="D1039" s="10" t="s">
        <v>392</v>
      </c>
      <c r="E1039" s="2">
        <v>1.5</v>
      </c>
      <c r="F1039" s="12">
        <f t="shared" si="50"/>
        <v>6.666666666666667</v>
      </c>
    </row>
    <row r="1040" spans="3:6" hidden="1" outlineLevel="2" x14ac:dyDescent="0.25">
      <c r="C1040" s="12">
        <f t="shared" si="49"/>
        <v>8</v>
      </c>
      <c r="D1040" s="10" t="s">
        <v>393</v>
      </c>
      <c r="E1040" s="2">
        <v>1.5</v>
      </c>
      <c r="F1040" s="12">
        <f t="shared" si="50"/>
        <v>5.333333333333333</v>
      </c>
    </row>
    <row r="1041" spans="3:6" hidden="1" outlineLevel="2" x14ac:dyDescent="0.25">
      <c r="C1041" s="12">
        <f t="shared" si="49"/>
        <v>10</v>
      </c>
      <c r="D1041" s="10" t="s">
        <v>394</v>
      </c>
      <c r="E1041" s="2">
        <v>1</v>
      </c>
      <c r="F1041" s="12">
        <f t="shared" si="50"/>
        <v>10</v>
      </c>
    </row>
    <row r="1042" spans="3:6" hidden="1" outlineLevel="2" x14ac:dyDescent="0.25">
      <c r="C1042" s="12">
        <f t="shared" si="49"/>
        <v>35</v>
      </c>
      <c r="D1042" s="10" t="s">
        <v>395</v>
      </c>
      <c r="E1042" s="2">
        <v>1</v>
      </c>
      <c r="F1042" s="12">
        <f t="shared" si="50"/>
        <v>35</v>
      </c>
    </row>
    <row r="1043" spans="3:6" hidden="1" outlineLevel="2" x14ac:dyDescent="0.25">
      <c r="C1043" s="12">
        <f t="shared" si="49"/>
        <v>80</v>
      </c>
      <c r="D1043" s="10" t="s">
        <v>396</v>
      </c>
      <c r="E1043" s="2">
        <v>1</v>
      </c>
      <c r="F1043" s="12">
        <f t="shared" si="50"/>
        <v>80</v>
      </c>
    </row>
    <row r="1044" spans="3:6" hidden="1" outlineLevel="2" x14ac:dyDescent="0.25">
      <c r="C1044" s="12">
        <f t="shared" si="49"/>
        <v>4</v>
      </c>
      <c r="D1044" s="10" t="s">
        <v>397</v>
      </c>
      <c r="E1044" s="2">
        <v>2.5</v>
      </c>
      <c r="F1044" s="12">
        <f t="shared" si="50"/>
        <v>1.6</v>
      </c>
    </row>
    <row r="1045" spans="3:6" hidden="1" outlineLevel="2" x14ac:dyDescent="0.25">
      <c r="C1045" s="12">
        <f t="shared" si="49"/>
        <v>35</v>
      </c>
      <c r="D1045" s="10" t="s">
        <v>398</v>
      </c>
      <c r="E1045" s="2">
        <v>1.5</v>
      </c>
      <c r="F1045" s="12">
        <f t="shared" si="50"/>
        <v>23.333333333333332</v>
      </c>
    </row>
    <row r="1046" spans="3:6" hidden="1" outlineLevel="2" x14ac:dyDescent="0.25">
      <c r="C1046" s="12">
        <f t="shared" si="49"/>
        <v>6</v>
      </c>
      <c r="D1046" s="10" t="s">
        <v>399</v>
      </c>
      <c r="E1046" s="2">
        <v>2</v>
      </c>
      <c r="F1046" s="12">
        <f t="shared" si="50"/>
        <v>3</v>
      </c>
    </row>
    <row r="1047" spans="3:6" hidden="1" outlineLevel="2" x14ac:dyDescent="0.25">
      <c r="C1047" s="12">
        <f t="shared" si="49"/>
        <v>6</v>
      </c>
      <c r="D1047" s="10" t="s">
        <v>400</v>
      </c>
      <c r="E1047" s="2">
        <v>1</v>
      </c>
      <c r="F1047" s="12">
        <f t="shared" si="50"/>
        <v>6</v>
      </c>
    </row>
    <row r="1048" spans="3:6" hidden="1" outlineLevel="2" x14ac:dyDescent="0.25">
      <c r="C1048" s="12">
        <f t="shared" si="49"/>
        <v>2</v>
      </c>
      <c r="D1048" s="10" t="s">
        <v>401</v>
      </c>
      <c r="E1048" s="2">
        <v>1.5</v>
      </c>
      <c r="F1048" s="12">
        <f t="shared" si="50"/>
        <v>1.3333333333333333</v>
      </c>
    </row>
    <row r="1049" spans="3:6" hidden="1" outlineLevel="2" x14ac:dyDescent="0.25">
      <c r="C1049" s="12">
        <f t="shared" si="49"/>
        <v>120</v>
      </c>
      <c r="D1049" s="10" t="s">
        <v>402</v>
      </c>
      <c r="E1049" s="2">
        <v>4</v>
      </c>
      <c r="F1049" s="12">
        <f t="shared" si="50"/>
        <v>30</v>
      </c>
    </row>
    <row r="1050" spans="3:6" hidden="1" outlineLevel="2" x14ac:dyDescent="0.25">
      <c r="C1050" s="12">
        <f t="shared" si="49"/>
        <v>70</v>
      </c>
      <c r="D1050" s="10" t="s">
        <v>403</v>
      </c>
      <c r="E1050" s="2">
        <v>2.5</v>
      </c>
      <c r="F1050" s="12">
        <f t="shared" si="50"/>
        <v>28</v>
      </c>
    </row>
    <row r="1051" spans="3:6" hidden="1" outlineLevel="2" x14ac:dyDescent="0.25">
      <c r="C1051" s="12">
        <f t="shared" si="49"/>
        <v>10</v>
      </c>
      <c r="D1051" s="10" t="s">
        <v>404</v>
      </c>
      <c r="E1051" s="2">
        <v>1.5</v>
      </c>
      <c r="F1051" s="12">
        <f t="shared" si="50"/>
        <v>6.666666666666667</v>
      </c>
    </row>
    <row r="1052" spans="3:6" hidden="1" outlineLevel="2" x14ac:dyDescent="0.25">
      <c r="C1052" s="12">
        <f t="shared" si="49"/>
        <v>45</v>
      </c>
      <c r="D1052" s="10" t="s">
        <v>405</v>
      </c>
      <c r="E1052" s="2">
        <v>1</v>
      </c>
      <c r="F1052" s="12">
        <f t="shared" si="50"/>
        <v>45</v>
      </c>
    </row>
    <row r="1053" spans="3:6" hidden="1" outlineLevel="2" x14ac:dyDescent="0.25">
      <c r="C1053" s="12">
        <f t="shared" si="49"/>
        <v>5</v>
      </c>
      <c r="D1053" s="10" t="s">
        <v>406</v>
      </c>
      <c r="E1053" s="2">
        <v>2</v>
      </c>
      <c r="F1053" s="12">
        <f t="shared" si="50"/>
        <v>2.5</v>
      </c>
    </row>
    <row r="1054" spans="3:6" hidden="1" outlineLevel="2" x14ac:dyDescent="0.25">
      <c r="C1054" s="12">
        <f t="shared" si="49"/>
        <v>20</v>
      </c>
      <c r="D1054" s="10" t="s">
        <v>407</v>
      </c>
      <c r="E1054" s="2">
        <v>2.5</v>
      </c>
      <c r="F1054" s="12">
        <f t="shared" si="50"/>
        <v>8</v>
      </c>
    </row>
    <row r="1055" spans="3:6" hidden="1" outlineLevel="2" x14ac:dyDescent="0.25">
      <c r="C1055" s="12">
        <f t="shared" si="49"/>
        <v>80</v>
      </c>
      <c r="D1055" s="10" t="s">
        <v>408</v>
      </c>
      <c r="E1055" s="2">
        <v>1.5</v>
      </c>
      <c r="F1055" s="12">
        <f t="shared" si="50"/>
        <v>53.333333333333336</v>
      </c>
    </row>
    <row r="1056" spans="3:6" hidden="1" outlineLevel="2" x14ac:dyDescent="0.25">
      <c r="C1056" s="12">
        <f t="shared" si="49"/>
        <v>10</v>
      </c>
      <c r="D1056" s="10" t="s">
        <v>409</v>
      </c>
      <c r="E1056" s="2">
        <v>1.5</v>
      </c>
      <c r="F1056" s="12">
        <f t="shared" si="50"/>
        <v>6.666666666666667</v>
      </c>
    </row>
    <row r="1057" spans="3:6" hidden="1" outlineLevel="2" x14ac:dyDescent="0.25">
      <c r="C1057" s="12">
        <f t="shared" ref="C1057:C1073" si="51">F712</f>
        <v>18</v>
      </c>
      <c r="D1057" s="10" t="s">
        <v>410</v>
      </c>
      <c r="E1057" s="2">
        <v>5</v>
      </c>
      <c r="F1057" s="12">
        <f t="shared" si="50"/>
        <v>3.6</v>
      </c>
    </row>
    <row r="1058" spans="3:6" hidden="1" outlineLevel="2" x14ac:dyDescent="0.25">
      <c r="C1058" s="12">
        <f t="shared" si="51"/>
        <v>40</v>
      </c>
      <c r="D1058" s="10" t="s">
        <v>411</v>
      </c>
      <c r="E1058" s="2">
        <v>1.5</v>
      </c>
      <c r="F1058" s="12">
        <f t="shared" si="50"/>
        <v>26.666666666666668</v>
      </c>
    </row>
    <row r="1059" spans="3:6" hidden="1" outlineLevel="2" x14ac:dyDescent="0.25">
      <c r="C1059" s="12">
        <f t="shared" si="51"/>
        <v>140</v>
      </c>
      <c r="D1059" s="10" t="s">
        <v>412</v>
      </c>
      <c r="E1059" s="2">
        <v>2</v>
      </c>
      <c r="F1059" s="12">
        <f t="shared" si="50"/>
        <v>70</v>
      </c>
    </row>
    <row r="1060" spans="3:6" hidden="1" outlineLevel="2" x14ac:dyDescent="0.25">
      <c r="C1060" s="12">
        <f t="shared" si="51"/>
        <v>14</v>
      </c>
      <c r="D1060" s="10" t="s">
        <v>413</v>
      </c>
      <c r="E1060" s="2">
        <v>1.5</v>
      </c>
      <c r="F1060" s="12">
        <f t="shared" si="50"/>
        <v>9.3333333333333339</v>
      </c>
    </row>
    <row r="1061" spans="3:6" hidden="1" outlineLevel="2" x14ac:dyDescent="0.25">
      <c r="C1061" s="12">
        <f t="shared" si="51"/>
        <v>15</v>
      </c>
      <c r="D1061" s="10" t="s">
        <v>414</v>
      </c>
      <c r="E1061" s="2">
        <v>1</v>
      </c>
      <c r="F1061" s="12">
        <f t="shared" si="50"/>
        <v>15</v>
      </c>
    </row>
    <row r="1062" spans="3:6" hidden="1" outlineLevel="2" x14ac:dyDescent="0.25">
      <c r="C1062" s="12">
        <f t="shared" si="51"/>
        <v>30</v>
      </c>
      <c r="D1062" s="10" t="s">
        <v>415</v>
      </c>
      <c r="E1062" s="2">
        <v>2</v>
      </c>
      <c r="F1062" s="12">
        <f t="shared" si="50"/>
        <v>15</v>
      </c>
    </row>
    <row r="1063" spans="3:6" hidden="1" outlineLevel="2" x14ac:dyDescent="0.25">
      <c r="C1063" s="12">
        <f t="shared" si="51"/>
        <v>15</v>
      </c>
      <c r="D1063" s="10" t="s">
        <v>416</v>
      </c>
      <c r="E1063" s="2">
        <v>2</v>
      </c>
      <c r="F1063" s="12">
        <f t="shared" si="50"/>
        <v>7.5</v>
      </c>
    </row>
    <row r="1064" spans="3:6" hidden="1" outlineLevel="2" x14ac:dyDescent="0.25">
      <c r="C1064" s="12">
        <f t="shared" si="51"/>
        <v>20</v>
      </c>
      <c r="D1064" s="10" t="s">
        <v>417</v>
      </c>
      <c r="E1064" s="2">
        <v>1</v>
      </c>
      <c r="F1064" s="12">
        <f t="shared" si="50"/>
        <v>20</v>
      </c>
    </row>
    <row r="1065" spans="3:6" hidden="1" outlineLevel="2" x14ac:dyDescent="0.25">
      <c r="C1065" s="12">
        <f t="shared" si="51"/>
        <v>0.3</v>
      </c>
      <c r="D1065" s="10" t="s">
        <v>418</v>
      </c>
      <c r="E1065" s="2">
        <v>1</v>
      </c>
      <c r="F1065" s="12">
        <f t="shared" si="50"/>
        <v>0.3</v>
      </c>
    </row>
    <row r="1066" spans="3:6" hidden="1" outlineLevel="2" x14ac:dyDescent="0.25">
      <c r="C1066" s="12">
        <f t="shared" si="51"/>
        <v>10</v>
      </c>
      <c r="D1066" s="10" t="s">
        <v>419</v>
      </c>
      <c r="E1066" s="2">
        <v>5</v>
      </c>
      <c r="F1066" s="12">
        <f t="shared" si="50"/>
        <v>2</v>
      </c>
    </row>
    <row r="1067" spans="3:6" hidden="1" outlineLevel="2" x14ac:dyDescent="0.25">
      <c r="C1067" s="12">
        <f t="shared" si="51"/>
        <v>150</v>
      </c>
      <c r="D1067" s="10" t="s">
        <v>420</v>
      </c>
      <c r="E1067" s="2">
        <v>1</v>
      </c>
      <c r="F1067" s="12">
        <f t="shared" si="50"/>
        <v>150</v>
      </c>
    </row>
    <row r="1068" spans="3:6" hidden="1" outlineLevel="2" x14ac:dyDescent="0.25">
      <c r="C1068" s="12">
        <f t="shared" si="51"/>
        <v>5</v>
      </c>
      <c r="D1068" s="10" t="s">
        <v>421</v>
      </c>
      <c r="E1068" s="2">
        <v>2</v>
      </c>
      <c r="F1068" s="12">
        <f t="shared" si="50"/>
        <v>2.5</v>
      </c>
    </row>
    <row r="1069" spans="3:6" hidden="1" outlineLevel="2" x14ac:dyDescent="0.25">
      <c r="C1069" s="12">
        <f t="shared" si="51"/>
        <v>30</v>
      </c>
      <c r="D1069" s="10" t="s">
        <v>422</v>
      </c>
      <c r="E1069" s="2">
        <v>2</v>
      </c>
      <c r="F1069" s="12">
        <f t="shared" si="50"/>
        <v>15</v>
      </c>
    </row>
    <row r="1070" spans="3:6" hidden="1" outlineLevel="2" x14ac:dyDescent="0.25">
      <c r="C1070" s="12">
        <f t="shared" si="51"/>
        <v>30</v>
      </c>
      <c r="D1070" s="10" t="s">
        <v>423</v>
      </c>
      <c r="E1070" s="2">
        <v>2.5</v>
      </c>
      <c r="F1070" s="12">
        <f t="shared" si="50"/>
        <v>12</v>
      </c>
    </row>
    <row r="1071" spans="3:6" hidden="1" outlineLevel="2" x14ac:dyDescent="0.25">
      <c r="C1071" s="12">
        <f t="shared" si="51"/>
        <v>15</v>
      </c>
      <c r="D1071" s="10" t="s">
        <v>424</v>
      </c>
      <c r="E1071" s="2">
        <v>1.5</v>
      </c>
      <c r="F1071" s="12">
        <f t="shared" si="50"/>
        <v>10</v>
      </c>
    </row>
    <row r="1072" spans="3:6" hidden="1" outlineLevel="2" x14ac:dyDescent="0.25">
      <c r="C1072" s="12">
        <f t="shared" si="51"/>
        <v>10</v>
      </c>
      <c r="D1072" s="10" t="s">
        <v>425</v>
      </c>
      <c r="E1072" s="2">
        <v>1.5</v>
      </c>
      <c r="F1072" s="12">
        <f t="shared" si="50"/>
        <v>6.666666666666667</v>
      </c>
    </row>
    <row r="1073" spans="3:6" hidden="1" outlineLevel="2" x14ac:dyDescent="0.25">
      <c r="C1073" s="12">
        <f t="shared" si="51"/>
        <v>100</v>
      </c>
      <c r="D1073" s="10" t="s">
        <v>426</v>
      </c>
      <c r="E1073" s="2">
        <v>1</v>
      </c>
      <c r="F1073" s="12">
        <f t="shared" si="50"/>
        <v>100</v>
      </c>
    </row>
    <row r="1074" spans="3:6" hidden="1" outlineLevel="1" collapsed="1" x14ac:dyDescent="0.25">
      <c r="F1074" s="24">
        <f>SUM(F1025:F1073)*E561</f>
        <v>1432.75</v>
      </c>
    </row>
    <row r="1075" spans="3:6" hidden="1" outlineLevel="1" x14ac:dyDescent="0.25"/>
    <row r="1076" spans="3:6" hidden="1" outlineLevel="1" x14ac:dyDescent="0.25">
      <c r="C1076" s="153" t="s">
        <v>748</v>
      </c>
      <c r="D1076" s="153"/>
      <c r="E1076" s="153"/>
    </row>
    <row r="1077" spans="3:6" hidden="1" outlineLevel="2" x14ac:dyDescent="0.25">
      <c r="C1077" s="8" t="s">
        <v>11</v>
      </c>
      <c r="D1077" s="8" t="s">
        <v>10</v>
      </c>
      <c r="E1077" s="8" t="s">
        <v>509</v>
      </c>
      <c r="F1077" s="8" t="s">
        <v>510</v>
      </c>
    </row>
    <row r="1078" spans="3:6" hidden="1" outlineLevel="2" x14ac:dyDescent="0.25">
      <c r="C1078" s="12">
        <f>F590</f>
        <v>20</v>
      </c>
      <c r="D1078" s="4" t="s">
        <v>345</v>
      </c>
      <c r="E1078">
        <v>4</v>
      </c>
      <c r="F1078" s="12">
        <f>$C1078/$E1078</f>
        <v>5</v>
      </c>
    </row>
    <row r="1079" spans="3:6" hidden="1" outlineLevel="2" x14ac:dyDescent="0.25">
      <c r="C1079" s="12">
        <f>F591</f>
        <v>25</v>
      </c>
      <c r="D1079" s="10" t="s">
        <v>346</v>
      </c>
      <c r="E1079">
        <v>3</v>
      </c>
      <c r="F1079" s="12">
        <f t="shared" ref="F1079:F1100" si="52">$C1079/$E1079</f>
        <v>8.3333333333333339</v>
      </c>
    </row>
    <row r="1080" spans="3:6" hidden="1" outlineLevel="2" x14ac:dyDescent="0.25">
      <c r="C1080" s="12">
        <f t="shared" ref="C1080:C1094" si="53">F647</f>
        <v>1.4</v>
      </c>
      <c r="D1080" s="4" t="s">
        <v>356</v>
      </c>
      <c r="E1080">
        <v>5</v>
      </c>
      <c r="F1080" s="12">
        <f t="shared" si="52"/>
        <v>0.27999999999999997</v>
      </c>
    </row>
    <row r="1081" spans="3:6" hidden="1" outlineLevel="2" x14ac:dyDescent="0.25">
      <c r="C1081" s="12">
        <f t="shared" si="53"/>
        <v>1.4</v>
      </c>
      <c r="D1081" s="4" t="s">
        <v>357</v>
      </c>
      <c r="E1081">
        <v>5</v>
      </c>
      <c r="F1081" s="12">
        <f t="shared" si="52"/>
        <v>0.27999999999999997</v>
      </c>
    </row>
    <row r="1082" spans="3:6" hidden="1" outlineLevel="2" x14ac:dyDescent="0.25">
      <c r="C1082" s="12">
        <f t="shared" si="53"/>
        <v>1.4</v>
      </c>
      <c r="D1082" s="4" t="s">
        <v>358</v>
      </c>
      <c r="E1082">
        <v>5</v>
      </c>
      <c r="F1082" s="12">
        <f t="shared" si="52"/>
        <v>0.27999999999999997</v>
      </c>
    </row>
    <row r="1083" spans="3:6" hidden="1" outlineLevel="2" x14ac:dyDescent="0.25">
      <c r="C1083" s="12">
        <f t="shared" si="53"/>
        <v>5.6</v>
      </c>
      <c r="D1083" s="4" t="s">
        <v>359</v>
      </c>
      <c r="E1083">
        <v>5</v>
      </c>
      <c r="F1083" s="12">
        <f t="shared" si="52"/>
        <v>1.1199999999999999</v>
      </c>
    </row>
    <row r="1084" spans="3:6" hidden="1" outlineLevel="2" x14ac:dyDescent="0.25">
      <c r="C1084" s="12">
        <f t="shared" si="53"/>
        <v>5.6</v>
      </c>
      <c r="D1084" s="4" t="s">
        <v>360</v>
      </c>
      <c r="E1084">
        <v>5</v>
      </c>
      <c r="F1084" s="12">
        <f t="shared" si="52"/>
        <v>1.1199999999999999</v>
      </c>
    </row>
    <row r="1085" spans="3:6" hidden="1" outlineLevel="2" x14ac:dyDescent="0.25">
      <c r="C1085" s="12">
        <f t="shared" si="53"/>
        <v>5.6</v>
      </c>
      <c r="D1085" s="4" t="s">
        <v>361</v>
      </c>
      <c r="E1085">
        <v>5</v>
      </c>
      <c r="F1085" s="12">
        <f t="shared" si="52"/>
        <v>1.1199999999999999</v>
      </c>
    </row>
    <row r="1086" spans="3:6" hidden="1" outlineLevel="2" x14ac:dyDescent="0.25">
      <c r="C1086" s="12">
        <f t="shared" si="53"/>
        <v>345</v>
      </c>
      <c r="D1086" s="10" t="s">
        <v>362</v>
      </c>
      <c r="E1086">
        <v>3</v>
      </c>
      <c r="F1086" s="12">
        <f t="shared" si="52"/>
        <v>115</v>
      </c>
    </row>
    <row r="1087" spans="3:6" hidden="1" outlineLevel="2" x14ac:dyDescent="0.25">
      <c r="C1087" s="12">
        <f t="shared" si="53"/>
        <v>190</v>
      </c>
      <c r="D1087" s="10" t="s">
        <v>363</v>
      </c>
      <c r="E1087">
        <v>3</v>
      </c>
      <c r="F1087" s="12">
        <f t="shared" si="52"/>
        <v>63.333333333333336</v>
      </c>
    </row>
    <row r="1088" spans="3:6" hidden="1" outlineLevel="2" x14ac:dyDescent="0.25">
      <c r="C1088" s="12">
        <f t="shared" si="53"/>
        <v>160</v>
      </c>
      <c r="D1088" s="10" t="s">
        <v>364</v>
      </c>
      <c r="E1088">
        <v>5</v>
      </c>
      <c r="F1088" s="12">
        <f t="shared" si="52"/>
        <v>32</v>
      </c>
    </row>
    <row r="1089" spans="3:6" hidden="1" outlineLevel="2" x14ac:dyDescent="0.25">
      <c r="C1089" s="12">
        <f t="shared" si="53"/>
        <v>6</v>
      </c>
      <c r="D1089" s="10" t="s">
        <v>365</v>
      </c>
      <c r="E1089">
        <v>5</v>
      </c>
      <c r="F1089" s="12">
        <f t="shared" si="52"/>
        <v>1.2</v>
      </c>
    </row>
    <row r="1090" spans="3:6" hidden="1" outlineLevel="2" x14ac:dyDescent="0.25">
      <c r="C1090" s="12">
        <f t="shared" si="53"/>
        <v>200</v>
      </c>
      <c r="D1090" s="10" t="s">
        <v>366</v>
      </c>
      <c r="E1090">
        <v>2</v>
      </c>
      <c r="F1090" s="12">
        <f t="shared" si="52"/>
        <v>100</v>
      </c>
    </row>
    <row r="1091" spans="3:6" hidden="1" outlineLevel="2" x14ac:dyDescent="0.25">
      <c r="C1091" s="12">
        <f t="shared" si="53"/>
        <v>1.5</v>
      </c>
      <c r="D1091" s="10" t="s">
        <v>367</v>
      </c>
      <c r="E1091">
        <v>5</v>
      </c>
      <c r="F1091" s="12">
        <f t="shared" si="52"/>
        <v>0.3</v>
      </c>
    </row>
    <row r="1092" spans="3:6" hidden="1" outlineLevel="2" x14ac:dyDescent="0.25">
      <c r="C1092" s="12">
        <f t="shared" si="53"/>
        <v>2</v>
      </c>
      <c r="D1092" s="10" t="s">
        <v>368</v>
      </c>
      <c r="E1092">
        <v>5</v>
      </c>
      <c r="F1092" s="12">
        <f t="shared" si="52"/>
        <v>0.4</v>
      </c>
    </row>
    <row r="1093" spans="3:6" hidden="1" outlineLevel="2" x14ac:dyDescent="0.25">
      <c r="C1093" s="12">
        <f t="shared" si="53"/>
        <v>3</v>
      </c>
      <c r="D1093" s="10" t="s">
        <v>369</v>
      </c>
      <c r="E1093">
        <v>5</v>
      </c>
      <c r="F1093" s="12">
        <f t="shared" si="52"/>
        <v>0.6</v>
      </c>
    </row>
    <row r="1094" spans="3:6" hidden="1" outlineLevel="2" x14ac:dyDescent="0.25">
      <c r="C1094" s="12">
        <f t="shared" si="53"/>
        <v>3.5999999999999996</v>
      </c>
      <c r="D1094" s="10" t="s">
        <v>370</v>
      </c>
      <c r="E1094">
        <v>5</v>
      </c>
      <c r="F1094" s="12">
        <f t="shared" si="52"/>
        <v>0.72</v>
      </c>
    </row>
    <row r="1095" spans="3:6" hidden="1" outlineLevel="2" x14ac:dyDescent="0.25">
      <c r="C1095" s="12">
        <f>F663</f>
        <v>320</v>
      </c>
      <c r="D1095" s="10" t="s">
        <v>372</v>
      </c>
      <c r="E1095">
        <v>5</v>
      </c>
      <c r="F1095" s="12">
        <f t="shared" si="52"/>
        <v>64</v>
      </c>
    </row>
    <row r="1096" spans="3:6" hidden="1" outlineLevel="2" x14ac:dyDescent="0.25">
      <c r="C1096" s="12">
        <f>F664</f>
        <v>50</v>
      </c>
      <c r="D1096" s="10" t="s">
        <v>373</v>
      </c>
      <c r="E1096">
        <v>5</v>
      </c>
      <c r="F1096" s="12">
        <f t="shared" si="52"/>
        <v>10</v>
      </c>
    </row>
    <row r="1097" spans="3:6" hidden="1" outlineLevel="2" x14ac:dyDescent="0.25">
      <c r="C1097" s="12">
        <f>F665</f>
        <v>50</v>
      </c>
      <c r="D1097" s="10" t="s">
        <v>374</v>
      </c>
      <c r="E1097">
        <v>5</v>
      </c>
      <c r="F1097" s="12">
        <f t="shared" si="52"/>
        <v>10</v>
      </c>
    </row>
    <row r="1098" spans="3:6" hidden="1" outlineLevel="2" x14ac:dyDescent="0.25">
      <c r="C1098" s="12">
        <f>F667</f>
        <v>40</v>
      </c>
      <c r="D1098" s="10" t="s">
        <v>375</v>
      </c>
      <c r="E1098">
        <v>5</v>
      </c>
      <c r="F1098" s="12">
        <f t="shared" si="52"/>
        <v>8</v>
      </c>
    </row>
    <row r="1099" spans="3:6" hidden="1" outlineLevel="2" x14ac:dyDescent="0.25">
      <c r="C1099" s="12">
        <v>0</v>
      </c>
      <c r="D1099" s="10" t="s">
        <v>589</v>
      </c>
      <c r="E1099">
        <v>1</v>
      </c>
      <c r="F1099" s="12">
        <f t="shared" si="52"/>
        <v>0</v>
      </c>
    </row>
    <row r="1100" spans="3:6" hidden="1" outlineLevel="2" x14ac:dyDescent="0.25">
      <c r="C1100" s="12">
        <v>0</v>
      </c>
      <c r="D1100" s="10" t="s">
        <v>589</v>
      </c>
      <c r="E1100">
        <v>1</v>
      </c>
      <c r="F1100" s="12">
        <f t="shared" si="52"/>
        <v>0</v>
      </c>
    </row>
    <row r="1101" spans="3:6" hidden="1" outlineLevel="1" collapsed="1" x14ac:dyDescent="0.25">
      <c r="F1101" s="24">
        <f>SUM(F1078:F1100)*E561</f>
        <v>423.0866666666667</v>
      </c>
    </row>
    <row r="1102" spans="3:6" hidden="1" outlineLevel="1" x14ac:dyDescent="0.25"/>
    <row r="1103" spans="3:6" hidden="1" outlineLevel="1" x14ac:dyDescent="0.25">
      <c r="C1103" s="153" t="s">
        <v>746</v>
      </c>
      <c r="D1103" s="153"/>
      <c r="E1103" s="153"/>
    </row>
    <row r="1104" spans="3:6" hidden="1" outlineLevel="2" x14ac:dyDescent="0.25">
      <c r="C1104" s="8" t="s">
        <v>9</v>
      </c>
      <c r="D1104" s="8" t="s">
        <v>10</v>
      </c>
      <c r="E1104" s="8" t="s">
        <v>11</v>
      </c>
      <c r="F1104" s="8" t="s">
        <v>12</v>
      </c>
    </row>
    <row r="1105" spans="3:6" hidden="1" outlineLevel="2" x14ac:dyDescent="0.25">
      <c r="C1105" s="2">
        <v>1</v>
      </c>
      <c r="D1105" t="s">
        <v>746</v>
      </c>
      <c r="E1105" s="12">
        <f>'Modul Führung'!F192</f>
        <v>199.59666666666666</v>
      </c>
      <c r="F1105" s="12">
        <f>C1105*E1105</f>
        <v>199.59666666666666</v>
      </c>
    </row>
    <row r="1106" spans="3:6" hidden="1" outlineLevel="1" collapsed="1" x14ac:dyDescent="0.25">
      <c r="F1106" s="24">
        <f>F1105*E561</f>
        <v>199.59666666666666</v>
      </c>
    </row>
    <row r="1107" spans="3:6" hidden="1" outlineLevel="1" x14ac:dyDescent="0.25"/>
    <row r="1108" spans="3:6" hidden="1" outlineLevel="1" x14ac:dyDescent="0.25">
      <c r="C1108" s="153" t="s">
        <v>750</v>
      </c>
      <c r="D1108" s="153"/>
      <c r="E1108" s="153"/>
    </row>
    <row r="1109" spans="3:6" hidden="1" outlineLevel="2" x14ac:dyDescent="0.25">
      <c r="C1109" s="8" t="s">
        <v>11</v>
      </c>
      <c r="D1109" s="8" t="s">
        <v>10</v>
      </c>
      <c r="E1109" s="8" t="s">
        <v>509</v>
      </c>
      <c r="F1109" s="8" t="s">
        <v>510</v>
      </c>
    </row>
    <row r="1110" spans="3:6" hidden="1" outlineLevel="2" x14ac:dyDescent="0.25">
      <c r="C1110" s="12">
        <f>F761</f>
        <v>130</v>
      </c>
      <c r="D1110" s="4" t="s">
        <v>445</v>
      </c>
      <c r="E1110">
        <v>5</v>
      </c>
      <c r="F1110" s="12">
        <f>$C1110/$E1110</f>
        <v>26</v>
      </c>
    </row>
    <row r="1111" spans="3:6" hidden="1" outlineLevel="2" x14ac:dyDescent="0.25">
      <c r="C1111" s="12">
        <f>F792</f>
        <v>8</v>
      </c>
      <c r="D1111" s="52" t="s">
        <v>464</v>
      </c>
      <c r="E1111">
        <v>2</v>
      </c>
      <c r="F1111" s="12">
        <f t="shared" ref="F1111:F1126" si="54">$C1111/$E1111</f>
        <v>4</v>
      </c>
    </row>
    <row r="1112" spans="3:6" hidden="1" outlineLevel="2" x14ac:dyDescent="0.25">
      <c r="C1112" s="12">
        <f>F793</f>
        <v>10</v>
      </c>
      <c r="D1112" s="4" t="s">
        <v>465</v>
      </c>
      <c r="E1112">
        <v>5</v>
      </c>
      <c r="F1112" s="12">
        <f t="shared" si="54"/>
        <v>2</v>
      </c>
    </row>
    <row r="1113" spans="3:6" hidden="1" outlineLevel="2" x14ac:dyDescent="0.25">
      <c r="C1113" s="12">
        <f>F794</f>
        <v>0.5</v>
      </c>
      <c r="D1113" s="4" t="s">
        <v>466</v>
      </c>
      <c r="E1113">
        <v>5</v>
      </c>
      <c r="F1113" s="12">
        <f t="shared" si="54"/>
        <v>0.1</v>
      </c>
    </row>
    <row r="1114" spans="3:6" hidden="1" outlineLevel="2" x14ac:dyDescent="0.25">
      <c r="C1114" s="12">
        <f>F796</f>
        <v>40</v>
      </c>
      <c r="D1114" s="4" t="s">
        <v>468</v>
      </c>
      <c r="E1114">
        <v>5</v>
      </c>
      <c r="F1114" s="12">
        <f t="shared" si="54"/>
        <v>8</v>
      </c>
    </row>
    <row r="1115" spans="3:6" hidden="1" outlineLevel="2" x14ac:dyDescent="0.25">
      <c r="C1115" s="12">
        <f>F805</f>
        <v>350</v>
      </c>
      <c r="D1115" s="52" t="s">
        <v>473</v>
      </c>
      <c r="E1115">
        <v>2</v>
      </c>
      <c r="F1115" s="12">
        <f t="shared" si="54"/>
        <v>175</v>
      </c>
    </row>
    <row r="1116" spans="3:6" hidden="1" outlineLevel="2" x14ac:dyDescent="0.25">
      <c r="C1116" s="12">
        <f>F807</f>
        <v>80</v>
      </c>
      <c r="D1116" s="52" t="s">
        <v>475</v>
      </c>
      <c r="E1116">
        <v>5</v>
      </c>
      <c r="F1116" s="12">
        <f t="shared" si="54"/>
        <v>16</v>
      </c>
    </row>
    <row r="1117" spans="3:6" hidden="1" outlineLevel="2" x14ac:dyDescent="0.25">
      <c r="C1117" s="12">
        <f>F820</f>
        <v>20</v>
      </c>
      <c r="D1117" s="4" t="s">
        <v>484</v>
      </c>
      <c r="E1117">
        <v>20</v>
      </c>
      <c r="F1117" s="12">
        <f t="shared" si="54"/>
        <v>1</v>
      </c>
    </row>
    <row r="1118" spans="3:6" hidden="1" outlineLevel="2" x14ac:dyDescent="0.25">
      <c r="C1118" s="12">
        <f>F821</f>
        <v>20</v>
      </c>
      <c r="D1118" s="4" t="s">
        <v>749</v>
      </c>
      <c r="E1118">
        <v>20</v>
      </c>
      <c r="F1118" s="12">
        <f t="shared" si="54"/>
        <v>1</v>
      </c>
    </row>
    <row r="1119" spans="3:6" hidden="1" outlineLevel="2" x14ac:dyDescent="0.25">
      <c r="C1119" s="12">
        <f>F822</f>
        <v>0.1</v>
      </c>
      <c r="D1119" s="4" t="s">
        <v>485</v>
      </c>
      <c r="E1119">
        <v>3</v>
      </c>
      <c r="F1119" s="12">
        <f t="shared" si="54"/>
        <v>3.3333333333333333E-2</v>
      </c>
    </row>
    <row r="1120" spans="3:6" hidden="1" outlineLevel="2" x14ac:dyDescent="0.25">
      <c r="C1120" s="12">
        <f>F823</f>
        <v>0.35</v>
      </c>
      <c r="D1120" s="4" t="s">
        <v>486</v>
      </c>
      <c r="E1120">
        <v>3</v>
      </c>
      <c r="F1120" s="12">
        <f t="shared" si="54"/>
        <v>0.11666666666666665</v>
      </c>
    </row>
    <row r="1121" spans="3:6" hidden="1" outlineLevel="2" x14ac:dyDescent="0.25">
      <c r="C1121" s="12">
        <f>F826</f>
        <v>3</v>
      </c>
      <c r="D1121" s="4" t="s">
        <v>488</v>
      </c>
      <c r="E1121">
        <v>3</v>
      </c>
      <c r="F1121" s="12">
        <f t="shared" si="54"/>
        <v>1</v>
      </c>
    </row>
    <row r="1122" spans="3:6" hidden="1" outlineLevel="2" x14ac:dyDescent="0.25">
      <c r="C1122" s="12">
        <f>F827</f>
        <v>7.0000000000000009</v>
      </c>
      <c r="D1122" s="4" t="s">
        <v>489</v>
      </c>
      <c r="E1122">
        <v>3</v>
      </c>
      <c r="F1122" s="12">
        <f t="shared" si="54"/>
        <v>2.3333333333333335</v>
      </c>
    </row>
    <row r="1123" spans="3:6" hidden="1" outlineLevel="2" x14ac:dyDescent="0.25">
      <c r="C1123" s="12">
        <f>F828</f>
        <v>30</v>
      </c>
      <c r="D1123" s="4" t="s">
        <v>490</v>
      </c>
      <c r="E1123">
        <v>3</v>
      </c>
      <c r="F1123" s="12">
        <f t="shared" si="54"/>
        <v>10</v>
      </c>
    </row>
    <row r="1124" spans="3:6" hidden="1" outlineLevel="2" x14ac:dyDescent="0.25">
      <c r="C1124" s="12">
        <f>F831</f>
        <v>0</v>
      </c>
      <c r="D1124" s="4" t="s">
        <v>493</v>
      </c>
      <c r="E1124">
        <v>2</v>
      </c>
      <c r="F1124" s="12">
        <f t="shared" si="54"/>
        <v>0</v>
      </c>
    </row>
    <row r="1125" spans="3:6" hidden="1" outlineLevel="2" x14ac:dyDescent="0.25">
      <c r="C1125" s="12">
        <f>F833</f>
        <v>0</v>
      </c>
      <c r="D1125" s="4" t="s">
        <v>495</v>
      </c>
      <c r="E1125">
        <v>5</v>
      </c>
      <c r="F1125" s="12">
        <f t="shared" si="54"/>
        <v>0</v>
      </c>
    </row>
    <row r="1126" spans="3:6" hidden="1" outlineLevel="2" x14ac:dyDescent="0.25">
      <c r="C1126" s="12">
        <v>0</v>
      </c>
      <c r="D1126" s="10" t="s">
        <v>589</v>
      </c>
      <c r="E1126">
        <v>1</v>
      </c>
      <c r="F1126" s="12">
        <f t="shared" si="54"/>
        <v>0</v>
      </c>
    </row>
    <row r="1127" spans="3:6" hidden="1" outlineLevel="1" collapsed="1" x14ac:dyDescent="0.25">
      <c r="F1127" s="24">
        <f>SUM(F1110:F1126)*E562</f>
        <v>246.58333333333334</v>
      </c>
    </row>
    <row r="1128" spans="3:6" hidden="1" outlineLevel="1" x14ac:dyDescent="0.25"/>
    <row r="1129" spans="3:6" hidden="1" outlineLevel="1" x14ac:dyDescent="0.25">
      <c r="C1129" s="153" t="s">
        <v>786</v>
      </c>
      <c r="D1129" s="153"/>
      <c r="E1129" s="153"/>
    </row>
    <row r="1130" spans="3:6" hidden="1" outlineLevel="2" x14ac:dyDescent="0.25">
      <c r="C1130" s="8" t="s">
        <v>11</v>
      </c>
      <c r="D1130" s="8" t="s">
        <v>10</v>
      </c>
      <c r="E1130" s="8" t="s">
        <v>509</v>
      </c>
      <c r="F1130" s="8" t="s">
        <v>510</v>
      </c>
    </row>
    <row r="1131" spans="3:6" hidden="1" outlineLevel="2" x14ac:dyDescent="0.25">
      <c r="C1131" s="12">
        <f>F880</f>
        <v>130</v>
      </c>
      <c r="D1131" s="4" t="s">
        <v>445</v>
      </c>
      <c r="E1131">
        <v>5</v>
      </c>
      <c r="F1131" s="12">
        <f>$C1131/$E1131</f>
        <v>26</v>
      </c>
    </row>
    <row r="1132" spans="3:6" hidden="1" outlineLevel="2" x14ac:dyDescent="0.25">
      <c r="C1132" s="12">
        <f>F911</f>
        <v>8</v>
      </c>
      <c r="D1132" s="52" t="s">
        <v>464</v>
      </c>
      <c r="E1132">
        <v>2</v>
      </c>
      <c r="F1132" s="12">
        <f t="shared" ref="F1132:F1146" si="55">$C1132/$E1132</f>
        <v>4</v>
      </c>
    </row>
    <row r="1133" spans="3:6" hidden="1" outlineLevel="2" x14ac:dyDescent="0.25">
      <c r="C1133" s="12">
        <f>F912</f>
        <v>10</v>
      </c>
      <c r="D1133" s="4" t="s">
        <v>465</v>
      </c>
      <c r="E1133">
        <v>5</v>
      </c>
      <c r="F1133" s="12">
        <f t="shared" si="55"/>
        <v>2</v>
      </c>
    </row>
    <row r="1134" spans="3:6" hidden="1" outlineLevel="2" x14ac:dyDescent="0.25">
      <c r="C1134" s="12">
        <f>F913</f>
        <v>0.5</v>
      </c>
      <c r="D1134" s="4" t="s">
        <v>466</v>
      </c>
      <c r="E1134">
        <v>5</v>
      </c>
      <c r="F1134" s="12">
        <f t="shared" si="55"/>
        <v>0.1</v>
      </c>
    </row>
    <row r="1135" spans="3:6" hidden="1" outlineLevel="2" x14ac:dyDescent="0.25">
      <c r="C1135" s="12">
        <f>F915</f>
        <v>40</v>
      </c>
      <c r="D1135" s="4" t="s">
        <v>468</v>
      </c>
      <c r="E1135">
        <v>5</v>
      </c>
      <c r="F1135" s="12">
        <f t="shared" si="55"/>
        <v>8</v>
      </c>
    </row>
    <row r="1136" spans="3:6" hidden="1" outlineLevel="2" x14ac:dyDescent="0.25">
      <c r="C1136" s="12">
        <f>F924</f>
        <v>150</v>
      </c>
      <c r="D1136" s="52" t="s">
        <v>501</v>
      </c>
      <c r="E1136">
        <v>2</v>
      </c>
      <c r="F1136" s="12">
        <f t="shared" si="55"/>
        <v>75</v>
      </c>
    </row>
    <row r="1137" spans="3:6" hidden="1" outlineLevel="2" x14ac:dyDescent="0.25">
      <c r="C1137" s="12">
        <f>F933</f>
        <v>20</v>
      </c>
      <c r="D1137" s="4" t="s">
        <v>484</v>
      </c>
      <c r="E1137">
        <v>20</v>
      </c>
      <c r="F1137" s="12">
        <f t="shared" si="55"/>
        <v>1</v>
      </c>
    </row>
    <row r="1138" spans="3:6" hidden="1" outlineLevel="2" x14ac:dyDescent="0.25">
      <c r="C1138" s="12">
        <f>F934</f>
        <v>20</v>
      </c>
      <c r="D1138" s="4" t="s">
        <v>749</v>
      </c>
      <c r="E1138">
        <v>20</v>
      </c>
      <c r="F1138" s="12">
        <f t="shared" si="55"/>
        <v>1</v>
      </c>
    </row>
    <row r="1139" spans="3:6" hidden="1" outlineLevel="2" x14ac:dyDescent="0.25">
      <c r="C1139" s="12">
        <f>F935</f>
        <v>0.1</v>
      </c>
      <c r="D1139" s="4" t="s">
        <v>485</v>
      </c>
      <c r="E1139">
        <v>3</v>
      </c>
      <c r="F1139" s="12">
        <f t="shared" si="55"/>
        <v>3.3333333333333333E-2</v>
      </c>
    </row>
    <row r="1140" spans="3:6" hidden="1" outlineLevel="2" x14ac:dyDescent="0.25">
      <c r="C1140" s="12">
        <f>F936</f>
        <v>0.25</v>
      </c>
      <c r="D1140" s="4" t="s">
        <v>486</v>
      </c>
      <c r="E1140">
        <v>3</v>
      </c>
      <c r="F1140" s="12">
        <f t="shared" si="55"/>
        <v>8.3333333333333329E-2</v>
      </c>
    </row>
    <row r="1141" spans="3:6" hidden="1" outlineLevel="2" x14ac:dyDescent="0.25">
      <c r="C1141" s="12">
        <f>F939</f>
        <v>2.5</v>
      </c>
      <c r="D1141" s="4" t="s">
        <v>488</v>
      </c>
      <c r="E1141">
        <v>3</v>
      </c>
      <c r="F1141" s="12">
        <f t="shared" si="55"/>
        <v>0.83333333333333337</v>
      </c>
    </row>
    <row r="1142" spans="3:6" hidden="1" outlineLevel="2" x14ac:dyDescent="0.25">
      <c r="C1142" s="12">
        <f>F940</f>
        <v>7.0000000000000009</v>
      </c>
      <c r="D1142" s="4" t="s">
        <v>489</v>
      </c>
      <c r="E1142">
        <v>3</v>
      </c>
      <c r="F1142" s="12">
        <f t="shared" si="55"/>
        <v>2.3333333333333335</v>
      </c>
    </row>
    <row r="1143" spans="3:6" hidden="1" outlineLevel="2" x14ac:dyDescent="0.25">
      <c r="C1143" s="12">
        <f>F941</f>
        <v>30</v>
      </c>
      <c r="D1143" s="4" t="s">
        <v>490</v>
      </c>
      <c r="E1143">
        <v>3</v>
      </c>
      <c r="F1143" s="12">
        <f t="shared" si="55"/>
        <v>10</v>
      </c>
    </row>
    <row r="1144" spans="3:6" hidden="1" outlineLevel="2" x14ac:dyDescent="0.25">
      <c r="C1144" s="12">
        <f>F944</f>
        <v>0</v>
      </c>
      <c r="D1144" s="4" t="s">
        <v>493</v>
      </c>
      <c r="E1144">
        <v>2</v>
      </c>
      <c r="F1144" s="12">
        <f t="shared" si="55"/>
        <v>0</v>
      </c>
    </row>
    <row r="1145" spans="3:6" hidden="1" outlineLevel="2" x14ac:dyDescent="0.25">
      <c r="C1145" s="12">
        <f>F946</f>
        <v>0</v>
      </c>
      <c r="D1145" s="4" t="s">
        <v>495</v>
      </c>
      <c r="E1145">
        <v>5</v>
      </c>
      <c r="F1145" s="12">
        <f t="shared" si="55"/>
        <v>0</v>
      </c>
    </row>
    <row r="1146" spans="3:6" hidden="1" outlineLevel="2" x14ac:dyDescent="0.25">
      <c r="C1146" s="12">
        <v>0</v>
      </c>
      <c r="D1146" s="10" t="s">
        <v>589</v>
      </c>
      <c r="E1146">
        <v>1</v>
      </c>
      <c r="F1146" s="12">
        <f t="shared" si="55"/>
        <v>0</v>
      </c>
    </row>
    <row r="1147" spans="3:6" hidden="1" outlineLevel="1" collapsed="1" x14ac:dyDescent="0.25">
      <c r="F1147" s="24">
        <f>SUM(F1131:F1146)*E563</f>
        <v>260.76666666666665</v>
      </c>
    </row>
    <row r="1148" spans="3:6" hidden="1" outlineLevel="1" x14ac:dyDescent="0.25">
      <c r="F1148" s="46"/>
    </row>
    <row r="1149" spans="3:6" hidden="1" outlineLevel="1" x14ac:dyDescent="0.25">
      <c r="C1149" s="159" t="s">
        <v>593</v>
      </c>
      <c r="D1149" s="159"/>
      <c r="E1149" s="159"/>
      <c r="F1149" s="46"/>
    </row>
    <row r="1150" spans="3:6" hidden="1" outlineLevel="2" x14ac:dyDescent="0.25">
      <c r="C1150" s="8" t="s">
        <v>9</v>
      </c>
      <c r="D1150" s="8" t="s">
        <v>10</v>
      </c>
      <c r="E1150" s="8" t="s">
        <v>11</v>
      </c>
      <c r="F1150" s="8" t="s">
        <v>12</v>
      </c>
    </row>
    <row r="1151" spans="3:6" hidden="1" outlineLevel="2" x14ac:dyDescent="0.25">
      <c r="C1151" s="2">
        <v>3</v>
      </c>
      <c r="D1151" t="s">
        <v>429</v>
      </c>
      <c r="E1151" s="12">
        <v>30</v>
      </c>
      <c r="F1151" s="46">
        <f>$C1151*$E1151</f>
        <v>90</v>
      </c>
    </row>
    <row r="1152" spans="3:6" hidden="1" outlineLevel="2" x14ac:dyDescent="0.25">
      <c r="C1152" s="2">
        <v>3</v>
      </c>
      <c r="D1152" t="s">
        <v>758</v>
      </c>
      <c r="E1152" s="12">
        <v>26</v>
      </c>
      <c r="F1152" s="46">
        <f t="shared" ref="F1152:F1154" si="56">$C1152*$E1152</f>
        <v>78</v>
      </c>
    </row>
    <row r="1153" spans="3:7" hidden="1" outlineLevel="2" x14ac:dyDescent="0.25">
      <c r="C1153" s="2">
        <v>3</v>
      </c>
      <c r="D1153" t="s">
        <v>757</v>
      </c>
      <c r="E1153" s="12">
        <v>33</v>
      </c>
      <c r="F1153" s="46">
        <f t="shared" si="56"/>
        <v>99</v>
      </c>
    </row>
    <row r="1154" spans="3:7" hidden="1" outlineLevel="2" x14ac:dyDescent="0.25">
      <c r="C1154" s="2">
        <v>0</v>
      </c>
      <c r="D1154" t="s">
        <v>589</v>
      </c>
      <c r="E1154" s="12">
        <v>0</v>
      </c>
      <c r="F1154" s="46">
        <f t="shared" si="56"/>
        <v>0</v>
      </c>
    </row>
    <row r="1155" spans="3:7" hidden="1" outlineLevel="1" collapsed="1" x14ac:dyDescent="0.25">
      <c r="E1155" s="12"/>
      <c r="F1155" s="24">
        <f>SUM(F1151:F1154)/2</f>
        <v>133.5</v>
      </c>
    </row>
    <row r="1156" spans="3:7" hidden="1" outlineLevel="1" x14ac:dyDescent="0.25"/>
    <row r="1157" spans="3:7" hidden="1" outlineLevel="1" x14ac:dyDescent="0.25"/>
    <row r="1158" spans="3:7" hidden="1" outlineLevel="1" x14ac:dyDescent="0.25"/>
    <row r="1159" spans="3:7" hidden="1" outlineLevel="1" x14ac:dyDescent="0.25">
      <c r="C1159" s="155" t="s">
        <v>12</v>
      </c>
      <c r="D1159" s="155"/>
      <c r="E1159" s="155"/>
      <c r="F1159" s="155"/>
    </row>
    <row r="1160" spans="3:7" ht="17.25" collapsed="1" x14ac:dyDescent="0.4">
      <c r="G1160" s="67">
        <f>F1005+F1012+F1021+F1074+F1101+F1106+F1127+F1147+F1155</f>
        <v>17344.283333333333</v>
      </c>
    </row>
  </sheetData>
  <mergeCells count="82">
    <mergeCell ref="C1103:E1103"/>
    <mergeCell ref="C1108:E1108"/>
    <mergeCell ref="C1129:E1129"/>
    <mergeCell ref="C1159:F1159"/>
    <mergeCell ref="C1149:E1149"/>
    <mergeCell ref="C1023:E1023"/>
    <mergeCell ref="C1076:E1076"/>
    <mergeCell ref="C578:E578"/>
    <mergeCell ref="C575:F575"/>
    <mergeCell ref="C572:F572"/>
    <mergeCell ref="C633:E633"/>
    <mergeCell ref="C586:E586"/>
    <mergeCell ref="C595:E595"/>
    <mergeCell ref="C602:E602"/>
    <mergeCell ref="C616:E616"/>
    <mergeCell ref="C626:E626"/>
    <mergeCell ref="C768:E768"/>
    <mergeCell ref="C779:E779"/>
    <mergeCell ref="C790:E790"/>
    <mergeCell ref="C800:E800"/>
    <mergeCell ref="C816:E816"/>
    <mergeCell ref="C31:E31"/>
    <mergeCell ref="C158:E158"/>
    <mergeCell ref="C174:E174"/>
    <mergeCell ref="C183:E183"/>
    <mergeCell ref="C194:E194"/>
    <mergeCell ref="C2:L5"/>
    <mergeCell ref="C8:L9"/>
    <mergeCell ref="C18:F18"/>
    <mergeCell ref="C21:F21"/>
    <mergeCell ref="C24:E24"/>
    <mergeCell ref="C401:F401"/>
    <mergeCell ref="C213:E213"/>
    <mergeCell ref="C229:E229"/>
    <mergeCell ref="C240:E240"/>
    <mergeCell ref="C270:E270"/>
    <mergeCell ref="C306:E306"/>
    <mergeCell ref="C321:E321"/>
    <mergeCell ref="C394:E394"/>
    <mergeCell ref="C340:E340"/>
    <mergeCell ref="C404:E404"/>
    <mergeCell ref="C413:E413"/>
    <mergeCell ref="C457:E457"/>
    <mergeCell ref="C425:F425"/>
    <mergeCell ref="C428:E428"/>
    <mergeCell ref="C441:E441"/>
    <mergeCell ref="C421:F421"/>
    <mergeCell ref="C448:E448"/>
    <mergeCell ref="C464:E464"/>
    <mergeCell ref="C756:E756"/>
    <mergeCell ref="C639:E639"/>
    <mergeCell ref="C645:E645"/>
    <mergeCell ref="C671:E671"/>
    <mergeCell ref="C678:E678"/>
    <mergeCell ref="C747:E747"/>
    <mergeCell ref="C736:E736"/>
    <mergeCell ref="C733:E733"/>
    <mergeCell ref="C538:E538"/>
    <mergeCell ref="C541:E541"/>
    <mergeCell ref="C547:F547"/>
    <mergeCell ref="C556:L557"/>
    <mergeCell ref="C838:E838"/>
    <mergeCell ref="C846:E846"/>
    <mergeCell ref="C852:E852"/>
    <mergeCell ref="C855:E855"/>
    <mergeCell ref="C866:E866"/>
    <mergeCell ref="C875:E875"/>
    <mergeCell ref="C887:E887"/>
    <mergeCell ref="C898:E898"/>
    <mergeCell ref="C909:E909"/>
    <mergeCell ref="C919:E919"/>
    <mergeCell ref="C929:E929"/>
    <mergeCell ref="C951:E951"/>
    <mergeCell ref="C959:E959"/>
    <mergeCell ref="C966:F966"/>
    <mergeCell ref="C969:E969"/>
    <mergeCell ref="C1007:E1007"/>
    <mergeCell ref="C1014:E1014"/>
    <mergeCell ref="C978:E978"/>
    <mergeCell ref="C985:F985"/>
    <mergeCell ref="C989:F989"/>
    <mergeCell ref="C992:E992"/>
  </mergeCells>
  <pageMargins left="0.7" right="0.7" top="0.75" bottom="0.75" header="0.3" footer="0.3"/>
  <pageSetup paperSize="9" orientation="portrait" r:id="rId1"/>
  <ignoredErrors>
    <ignoredError sqref="C407" formula="1"/>
    <ignoredError sqref="C415 C980 C444 C101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L686"/>
  <sheetViews>
    <sheetView showGridLines="0" zoomScale="80" zoomScaleNormal="80" workbookViewId="0"/>
  </sheetViews>
  <sheetFormatPr baseColWidth="10" defaultRowHeight="15" outlineLevelRow="4" x14ac:dyDescent="0.25"/>
  <cols>
    <col min="1" max="1" width="10.140625" customWidth="1"/>
    <col min="2" max="2" width="9.7109375" customWidth="1"/>
    <col min="4" max="4" width="61.85546875" customWidth="1"/>
    <col min="5" max="5" width="13.140625" customWidth="1"/>
    <col min="6" max="6" width="15.28515625" customWidth="1"/>
    <col min="7" max="7" width="14.42578125" customWidth="1"/>
  </cols>
  <sheetData>
    <row r="2" spans="3:12" x14ac:dyDescent="0.25">
      <c r="C2" s="147" t="s">
        <v>3</v>
      </c>
      <c r="D2" s="147"/>
      <c r="E2" s="147"/>
      <c r="F2" s="147"/>
      <c r="G2" s="147"/>
      <c r="H2" s="147"/>
      <c r="I2" s="147"/>
      <c r="J2" s="147"/>
      <c r="K2" s="147"/>
      <c r="L2" s="147"/>
    </row>
    <row r="3" spans="3:12" x14ac:dyDescent="0.25"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3:12" x14ac:dyDescent="0.25"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3:12" x14ac:dyDescent="0.25"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8" spans="3:12" x14ac:dyDescent="0.25">
      <c r="C8" s="163" t="s">
        <v>789</v>
      </c>
      <c r="D8" s="163"/>
      <c r="E8" s="163"/>
      <c r="F8" s="163"/>
      <c r="G8" s="163"/>
      <c r="H8" s="163"/>
      <c r="I8" s="163"/>
      <c r="J8" s="163"/>
      <c r="K8" s="163"/>
      <c r="L8" s="163"/>
    </row>
    <row r="9" spans="3:12" x14ac:dyDescent="0.25">
      <c r="C9" s="163"/>
      <c r="D9" s="163"/>
      <c r="E9" s="163"/>
      <c r="F9" s="163"/>
      <c r="G9" s="163"/>
      <c r="H9" s="163"/>
      <c r="I9" s="163"/>
      <c r="J9" s="163"/>
      <c r="K9" s="163"/>
      <c r="L9" s="163"/>
    </row>
    <row r="11" spans="3:12" x14ac:dyDescent="0.25">
      <c r="H11" s="86">
        <v>1</v>
      </c>
      <c r="I11" t="s">
        <v>515</v>
      </c>
    </row>
    <row r="12" spans="3:12" x14ac:dyDescent="0.25">
      <c r="H12" s="86">
        <v>1</v>
      </c>
      <c r="I12" t="s">
        <v>194</v>
      </c>
    </row>
    <row r="13" spans="3:12" x14ac:dyDescent="0.25">
      <c r="H13" s="86">
        <v>2</v>
      </c>
      <c r="I13" t="s">
        <v>28</v>
      </c>
    </row>
    <row r="14" spans="3:12" x14ac:dyDescent="0.25">
      <c r="H14" s="86">
        <v>1</v>
      </c>
      <c r="I14" t="s">
        <v>17</v>
      </c>
    </row>
    <row r="15" spans="3:12" x14ac:dyDescent="0.25">
      <c r="H15" s="86">
        <v>1</v>
      </c>
      <c r="I15" t="s">
        <v>778</v>
      </c>
    </row>
    <row r="16" spans="3:12" x14ac:dyDescent="0.25">
      <c r="H16" s="86">
        <v>2</v>
      </c>
      <c r="I16" t="s">
        <v>779</v>
      </c>
    </row>
    <row r="17" spans="3:8" ht="15.75" thickBot="1" x14ac:dyDescent="0.3">
      <c r="H17" s="94"/>
    </row>
    <row r="18" spans="3:8" ht="27.75" customHeight="1" thickBot="1" x14ac:dyDescent="0.3">
      <c r="C18" s="148" t="s">
        <v>19</v>
      </c>
      <c r="D18" s="149"/>
      <c r="E18" s="149"/>
      <c r="F18" s="150"/>
    </row>
    <row r="19" spans="3:8" hidden="1" outlineLevel="1" x14ac:dyDescent="0.25"/>
    <row r="20" spans="3:8" hidden="1" outlineLevel="1" x14ac:dyDescent="0.25"/>
    <row r="21" spans="3:8" hidden="1" outlineLevel="1" x14ac:dyDescent="0.25">
      <c r="C21" s="151" t="s">
        <v>21</v>
      </c>
      <c r="D21" s="151"/>
      <c r="E21" s="151"/>
      <c r="F21" s="152"/>
    </row>
    <row r="22" spans="3:8" ht="17.25" hidden="1" outlineLevel="1" x14ac:dyDescent="0.4">
      <c r="G22" s="25">
        <f>F29+F38+F56+F67+F80+F103+F116+F128+F139+F156+F193+F206+F214+F227+F236+F251+F257</f>
        <v>157458.75000000003</v>
      </c>
    </row>
    <row r="23" spans="3:8" hidden="1" outlineLevel="2" x14ac:dyDescent="0.25"/>
    <row r="24" spans="3:8" hidden="1" outlineLevel="2" x14ac:dyDescent="0.25">
      <c r="C24" s="145" t="s">
        <v>326</v>
      </c>
      <c r="D24" s="145"/>
      <c r="E24" s="145"/>
    </row>
    <row r="25" spans="3:8" hidden="1" outlineLevel="3" x14ac:dyDescent="0.25">
      <c r="C25" s="8" t="s">
        <v>9</v>
      </c>
      <c r="D25" s="8" t="s">
        <v>10</v>
      </c>
      <c r="E25" s="8" t="s">
        <v>11</v>
      </c>
      <c r="F25" s="8" t="s">
        <v>12</v>
      </c>
    </row>
    <row r="26" spans="3:8" hidden="1" outlineLevel="3" x14ac:dyDescent="0.25">
      <c r="C26" s="2">
        <f>H11</f>
        <v>1</v>
      </c>
      <c r="D26" t="s">
        <v>515</v>
      </c>
      <c r="E26" s="12">
        <v>60000</v>
      </c>
      <c r="F26" s="12">
        <f>$C26*$E26</f>
        <v>60000</v>
      </c>
    </row>
    <row r="27" spans="3:8" hidden="1" outlineLevel="3" x14ac:dyDescent="0.25">
      <c r="C27" s="2">
        <f>H12</f>
        <v>1</v>
      </c>
      <c r="D27" t="s">
        <v>194</v>
      </c>
      <c r="E27" s="12">
        <f>Sonstiges!F183</f>
        <v>53362</v>
      </c>
      <c r="F27" s="12">
        <f>$C27*$E27</f>
        <v>53362</v>
      </c>
    </row>
    <row r="28" spans="3:8" hidden="1" outlineLevel="3" x14ac:dyDescent="0.25">
      <c r="C28" s="2">
        <v>0</v>
      </c>
      <c r="D28" t="s">
        <v>589</v>
      </c>
      <c r="E28" s="12">
        <v>0</v>
      </c>
      <c r="F28" s="12">
        <f>$C28*$E28</f>
        <v>0</v>
      </c>
    </row>
    <row r="29" spans="3:8" hidden="1" outlineLevel="2" collapsed="1" x14ac:dyDescent="0.25">
      <c r="F29" s="11">
        <f>SUM(F26:F28)</f>
        <v>113362</v>
      </c>
    </row>
    <row r="30" spans="3:8" hidden="1" outlineLevel="2" x14ac:dyDescent="0.25"/>
    <row r="31" spans="3:8" hidden="1" outlineLevel="2" x14ac:dyDescent="0.25">
      <c r="C31" s="145" t="s">
        <v>276</v>
      </c>
      <c r="D31" s="146"/>
      <c r="E31" s="146"/>
      <c r="F31" s="4"/>
    </row>
    <row r="32" spans="3:8" hidden="1" outlineLevel="3" x14ac:dyDescent="0.25">
      <c r="C32" s="8" t="s">
        <v>9</v>
      </c>
      <c r="D32" s="8" t="s">
        <v>10</v>
      </c>
      <c r="E32" s="8" t="s">
        <v>11</v>
      </c>
      <c r="F32" s="8" t="s">
        <v>12</v>
      </c>
    </row>
    <row r="33" spans="3:6" hidden="1" outlineLevel="3" x14ac:dyDescent="0.25">
      <c r="C33" s="9">
        <v>1</v>
      </c>
      <c r="D33" s="4" t="s">
        <v>277</v>
      </c>
      <c r="E33" s="17">
        <v>300</v>
      </c>
      <c r="F33" s="17">
        <f>$C33*$E33</f>
        <v>300</v>
      </c>
    </row>
    <row r="34" spans="3:6" ht="17.25" hidden="1" outlineLevel="3" x14ac:dyDescent="0.25">
      <c r="C34" s="9">
        <v>2</v>
      </c>
      <c r="D34" s="4" t="s">
        <v>810</v>
      </c>
      <c r="E34" s="17">
        <v>6000</v>
      </c>
      <c r="F34" s="17">
        <f t="shared" ref="F34:F37" si="0">$C34*$E34</f>
        <v>12000</v>
      </c>
    </row>
    <row r="35" spans="3:6" hidden="1" outlineLevel="3" x14ac:dyDescent="0.25">
      <c r="C35" s="9">
        <v>4</v>
      </c>
      <c r="D35" s="10" t="s">
        <v>516</v>
      </c>
      <c r="E35" s="17">
        <v>190</v>
      </c>
      <c r="F35" s="17">
        <f t="shared" si="0"/>
        <v>760</v>
      </c>
    </row>
    <row r="36" spans="3:6" hidden="1" outlineLevel="3" x14ac:dyDescent="0.25">
      <c r="C36" s="9">
        <v>1</v>
      </c>
      <c r="D36" s="10" t="s">
        <v>809</v>
      </c>
      <c r="E36" s="17">
        <v>500</v>
      </c>
      <c r="F36" s="17">
        <f t="shared" si="0"/>
        <v>500</v>
      </c>
    </row>
    <row r="37" spans="3:6" hidden="1" outlineLevel="3" x14ac:dyDescent="0.25">
      <c r="C37" s="9">
        <v>0</v>
      </c>
      <c r="D37" s="10" t="s">
        <v>589</v>
      </c>
      <c r="E37" s="17">
        <v>0</v>
      </c>
      <c r="F37" s="17">
        <f t="shared" si="0"/>
        <v>0</v>
      </c>
    </row>
    <row r="38" spans="3:6" hidden="1" outlineLevel="2" collapsed="1" x14ac:dyDescent="0.25">
      <c r="C38" s="4"/>
      <c r="D38" s="4"/>
      <c r="E38" s="14"/>
      <c r="F38" s="13">
        <f>SUM(F33:F37)</f>
        <v>13560</v>
      </c>
    </row>
    <row r="39" spans="3:6" hidden="1" outlineLevel="2" x14ac:dyDescent="0.25"/>
    <row r="40" spans="3:6" hidden="1" outlineLevel="2" x14ac:dyDescent="0.25">
      <c r="C40" s="145" t="s">
        <v>287</v>
      </c>
      <c r="D40" s="146"/>
      <c r="E40" s="146"/>
      <c r="F40" s="4"/>
    </row>
    <row r="41" spans="3:6" hidden="1" outlineLevel="3" x14ac:dyDescent="0.25">
      <c r="C41" s="8" t="s">
        <v>9</v>
      </c>
      <c r="D41" s="8" t="s">
        <v>10</v>
      </c>
      <c r="E41" s="8" t="s">
        <v>11</v>
      </c>
      <c r="F41" s="8" t="s">
        <v>12</v>
      </c>
    </row>
    <row r="42" spans="3:6" hidden="1" outlineLevel="3" x14ac:dyDescent="0.25">
      <c r="C42" s="9">
        <v>1</v>
      </c>
      <c r="D42" s="4" t="s">
        <v>288</v>
      </c>
      <c r="E42" s="17">
        <v>10</v>
      </c>
      <c r="F42" s="17">
        <f>$C42*$E42</f>
        <v>10</v>
      </c>
    </row>
    <row r="43" spans="3:6" hidden="1" outlineLevel="3" x14ac:dyDescent="0.25">
      <c r="C43" s="9">
        <v>5</v>
      </c>
      <c r="D43" s="4" t="s">
        <v>289</v>
      </c>
      <c r="E43" s="17">
        <v>15</v>
      </c>
      <c r="F43" s="17">
        <f t="shared" ref="F43:F55" si="1">$C43*$E43</f>
        <v>75</v>
      </c>
    </row>
    <row r="44" spans="3:6" hidden="1" outlineLevel="3" x14ac:dyDescent="0.25">
      <c r="C44" s="9">
        <v>1</v>
      </c>
      <c r="D44" s="10" t="s">
        <v>290</v>
      </c>
      <c r="E44" s="17">
        <v>35</v>
      </c>
      <c r="F44" s="17">
        <f t="shared" si="1"/>
        <v>35</v>
      </c>
    </row>
    <row r="45" spans="3:6" hidden="1" outlineLevel="3" x14ac:dyDescent="0.25">
      <c r="C45" s="9">
        <v>10</v>
      </c>
      <c r="D45" s="10" t="s">
        <v>291</v>
      </c>
      <c r="E45" s="15">
        <v>15</v>
      </c>
      <c r="F45" s="17">
        <f t="shared" si="1"/>
        <v>150</v>
      </c>
    </row>
    <row r="46" spans="3:6" hidden="1" outlineLevel="3" x14ac:dyDescent="0.25">
      <c r="C46" s="9">
        <v>1</v>
      </c>
      <c r="D46" s="10" t="s">
        <v>292</v>
      </c>
      <c r="E46" s="15">
        <v>20</v>
      </c>
      <c r="F46" s="17">
        <f t="shared" si="1"/>
        <v>20</v>
      </c>
    </row>
    <row r="47" spans="3:6" hidden="1" outlineLevel="3" x14ac:dyDescent="0.25">
      <c r="C47" s="9">
        <v>1</v>
      </c>
      <c r="D47" s="10" t="s">
        <v>99</v>
      </c>
      <c r="E47" s="15">
        <v>50</v>
      </c>
      <c r="F47" s="17">
        <f t="shared" si="1"/>
        <v>50</v>
      </c>
    </row>
    <row r="48" spans="3:6" hidden="1" outlineLevel="3" x14ac:dyDescent="0.25">
      <c r="C48" s="9">
        <v>1</v>
      </c>
      <c r="D48" s="10" t="s">
        <v>811</v>
      </c>
      <c r="E48" s="15">
        <v>50</v>
      </c>
      <c r="F48" s="17">
        <f t="shared" si="1"/>
        <v>50</v>
      </c>
    </row>
    <row r="49" spans="3:6" hidden="1" outlineLevel="3" x14ac:dyDescent="0.25">
      <c r="C49" s="9">
        <v>1</v>
      </c>
      <c r="D49" s="10" t="s">
        <v>812</v>
      </c>
      <c r="E49" s="15">
        <v>25</v>
      </c>
      <c r="F49" s="17">
        <f t="shared" si="1"/>
        <v>25</v>
      </c>
    </row>
    <row r="50" spans="3:6" hidden="1" outlineLevel="3" x14ac:dyDescent="0.25">
      <c r="C50" s="16">
        <v>1</v>
      </c>
      <c r="D50" s="10" t="s">
        <v>814</v>
      </c>
      <c r="E50" s="15">
        <v>1000</v>
      </c>
      <c r="F50" s="17">
        <f t="shared" si="1"/>
        <v>1000</v>
      </c>
    </row>
    <row r="51" spans="3:6" hidden="1" outlineLevel="3" x14ac:dyDescent="0.25">
      <c r="C51" s="16">
        <v>1</v>
      </c>
      <c r="D51" s="10" t="s">
        <v>813</v>
      </c>
      <c r="E51" s="15">
        <v>35</v>
      </c>
      <c r="F51" s="17">
        <f t="shared" si="1"/>
        <v>35</v>
      </c>
    </row>
    <row r="52" spans="3:6" hidden="1" outlineLevel="3" x14ac:dyDescent="0.25">
      <c r="C52" s="16">
        <v>1</v>
      </c>
      <c r="D52" s="10" t="s">
        <v>815</v>
      </c>
      <c r="E52" s="15">
        <v>65</v>
      </c>
      <c r="F52" s="17">
        <f t="shared" si="1"/>
        <v>65</v>
      </c>
    </row>
    <row r="53" spans="3:6" hidden="1" outlineLevel="3" x14ac:dyDescent="0.25">
      <c r="C53" s="16">
        <v>1</v>
      </c>
      <c r="D53" s="10" t="s">
        <v>797</v>
      </c>
      <c r="E53" s="15">
        <v>100</v>
      </c>
      <c r="F53" s="17">
        <f t="shared" si="1"/>
        <v>100</v>
      </c>
    </row>
    <row r="54" spans="3:6" hidden="1" outlineLevel="3" x14ac:dyDescent="0.25">
      <c r="C54" s="16">
        <v>3</v>
      </c>
      <c r="D54" s="10" t="s">
        <v>293</v>
      </c>
      <c r="E54" s="17">
        <v>25</v>
      </c>
      <c r="F54" s="17">
        <f t="shared" si="1"/>
        <v>75</v>
      </c>
    </row>
    <row r="55" spans="3:6" hidden="1" outlineLevel="3" x14ac:dyDescent="0.25">
      <c r="C55" s="16">
        <v>0</v>
      </c>
      <c r="D55" s="10" t="s">
        <v>589</v>
      </c>
      <c r="E55" s="17">
        <v>0</v>
      </c>
      <c r="F55" s="17">
        <f t="shared" si="1"/>
        <v>0</v>
      </c>
    </row>
    <row r="56" spans="3:6" hidden="1" outlineLevel="2" collapsed="1" x14ac:dyDescent="0.25">
      <c r="C56" s="4"/>
      <c r="D56" s="4"/>
      <c r="E56" s="14"/>
      <c r="F56" s="13">
        <f>SUM(F42:F55)</f>
        <v>1690</v>
      </c>
    </row>
    <row r="57" spans="3:6" hidden="1" outlineLevel="2" x14ac:dyDescent="0.25"/>
    <row r="58" spans="3:6" hidden="1" outlineLevel="2" x14ac:dyDescent="0.25">
      <c r="C58" s="145" t="s">
        <v>52</v>
      </c>
      <c r="D58" s="146"/>
      <c r="E58" s="146"/>
      <c r="F58" s="4"/>
    </row>
    <row r="59" spans="3:6" hidden="1" outlineLevel="3" x14ac:dyDescent="0.25">
      <c r="C59" s="8" t="s">
        <v>9</v>
      </c>
      <c r="D59" s="8" t="s">
        <v>10</v>
      </c>
      <c r="E59" s="8" t="s">
        <v>11</v>
      </c>
      <c r="F59" s="8" t="s">
        <v>12</v>
      </c>
    </row>
    <row r="60" spans="3:6" hidden="1" outlineLevel="3" x14ac:dyDescent="0.25">
      <c r="C60" s="9">
        <v>15</v>
      </c>
      <c r="D60" s="4" t="s">
        <v>816</v>
      </c>
      <c r="E60" s="17">
        <v>0.3</v>
      </c>
      <c r="F60" s="17">
        <f>$C60*$E60</f>
        <v>4.5</v>
      </c>
    </row>
    <row r="61" spans="3:6" hidden="1" outlineLevel="3" x14ac:dyDescent="0.25">
      <c r="C61" s="9">
        <v>250</v>
      </c>
      <c r="D61" s="4" t="s">
        <v>294</v>
      </c>
      <c r="E61" s="17">
        <v>0.7</v>
      </c>
      <c r="F61" s="17">
        <f t="shared" ref="F61:F66" si="2">$C61*$E61</f>
        <v>175</v>
      </c>
    </row>
    <row r="62" spans="3:6" hidden="1" outlineLevel="3" x14ac:dyDescent="0.25">
      <c r="C62" s="6">
        <v>2</v>
      </c>
      <c r="D62" s="10" t="s">
        <v>518</v>
      </c>
      <c r="E62" s="15">
        <v>4</v>
      </c>
      <c r="F62" s="17">
        <f t="shared" si="2"/>
        <v>8</v>
      </c>
    </row>
    <row r="63" spans="3:6" hidden="1" outlineLevel="3" x14ac:dyDescent="0.25">
      <c r="C63" s="9">
        <v>20</v>
      </c>
      <c r="D63" s="10" t="s">
        <v>295</v>
      </c>
      <c r="E63" s="17">
        <v>0.4</v>
      </c>
      <c r="F63" s="17">
        <f t="shared" si="2"/>
        <v>8</v>
      </c>
    </row>
    <row r="64" spans="3:6" hidden="1" outlineLevel="3" x14ac:dyDescent="0.25">
      <c r="C64" s="9">
        <v>10</v>
      </c>
      <c r="D64" s="10" t="s">
        <v>817</v>
      </c>
      <c r="E64" s="15">
        <v>3.2</v>
      </c>
      <c r="F64" s="17">
        <f t="shared" si="2"/>
        <v>32</v>
      </c>
    </row>
    <row r="65" spans="3:6" hidden="1" outlineLevel="3" x14ac:dyDescent="0.25">
      <c r="C65" s="9">
        <v>30</v>
      </c>
      <c r="D65" s="10" t="s">
        <v>296</v>
      </c>
      <c r="E65" s="17">
        <v>0.2</v>
      </c>
      <c r="F65" s="17">
        <f t="shared" si="2"/>
        <v>6</v>
      </c>
    </row>
    <row r="66" spans="3:6" hidden="1" outlineLevel="3" x14ac:dyDescent="0.25">
      <c r="C66" s="9">
        <v>0</v>
      </c>
      <c r="D66" s="10" t="s">
        <v>589</v>
      </c>
      <c r="E66" s="17">
        <v>0</v>
      </c>
      <c r="F66" s="17">
        <f t="shared" si="2"/>
        <v>0</v>
      </c>
    </row>
    <row r="67" spans="3:6" hidden="1" outlineLevel="2" collapsed="1" x14ac:dyDescent="0.25">
      <c r="C67" s="4"/>
      <c r="D67" s="4"/>
      <c r="E67" s="14"/>
      <c r="F67" s="13">
        <f>SUM(F60:F66)</f>
        <v>233.5</v>
      </c>
    </row>
    <row r="68" spans="3:6" hidden="1" outlineLevel="2" x14ac:dyDescent="0.25"/>
    <row r="69" spans="3:6" hidden="1" outlineLevel="2" x14ac:dyDescent="0.25">
      <c r="C69" s="145" t="s">
        <v>519</v>
      </c>
      <c r="D69" s="146"/>
      <c r="E69" s="146"/>
      <c r="F69" s="4"/>
    </row>
    <row r="70" spans="3:6" hidden="1" outlineLevel="3" x14ac:dyDescent="0.25">
      <c r="C70" s="8" t="s">
        <v>9</v>
      </c>
      <c r="D70" s="8" t="s">
        <v>10</v>
      </c>
      <c r="E70" s="8" t="s">
        <v>11</v>
      </c>
      <c r="F70" s="8" t="s">
        <v>12</v>
      </c>
    </row>
    <row r="71" spans="3:6" hidden="1" outlineLevel="3" x14ac:dyDescent="0.25">
      <c r="C71" s="6">
        <v>30</v>
      </c>
      <c r="D71" s="4" t="s">
        <v>520</v>
      </c>
      <c r="E71" s="17">
        <v>0.3</v>
      </c>
      <c r="F71" s="17">
        <f>$C71*$E71</f>
        <v>9</v>
      </c>
    </row>
    <row r="72" spans="3:6" hidden="1" outlineLevel="3" x14ac:dyDescent="0.25">
      <c r="C72" s="6">
        <v>1</v>
      </c>
      <c r="D72" s="4" t="s">
        <v>521</v>
      </c>
      <c r="E72" s="17">
        <v>70</v>
      </c>
      <c r="F72" s="17">
        <f t="shared" ref="F72:F79" si="3">$C72*$E72</f>
        <v>70</v>
      </c>
    </row>
    <row r="73" spans="3:6" hidden="1" outlineLevel="3" x14ac:dyDescent="0.25">
      <c r="C73" s="6">
        <v>10</v>
      </c>
      <c r="D73" s="4" t="s">
        <v>818</v>
      </c>
      <c r="E73" s="17">
        <v>200</v>
      </c>
      <c r="F73" s="17">
        <f t="shared" si="3"/>
        <v>2000</v>
      </c>
    </row>
    <row r="74" spans="3:6" hidden="1" outlineLevel="3" x14ac:dyDescent="0.25">
      <c r="C74" s="6">
        <v>1</v>
      </c>
      <c r="D74" s="4" t="s">
        <v>344</v>
      </c>
      <c r="E74" s="17">
        <f>Sonstiges!F102</f>
        <v>1653.15</v>
      </c>
      <c r="F74" s="17">
        <f t="shared" si="3"/>
        <v>1653.15</v>
      </c>
    </row>
    <row r="75" spans="3:6" hidden="1" outlineLevel="3" x14ac:dyDescent="0.25">
      <c r="C75" s="6">
        <v>20</v>
      </c>
      <c r="D75" s="4" t="s">
        <v>345</v>
      </c>
      <c r="E75" s="17">
        <v>20</v>
      </c>
      <c r="F75" s="17">
        <f t="shared" si="3"/>
        <v>400</v>
      </c>
    </row>
    <row r="76" spans="3:6" hidden="1" outlineLevel="3" x14ac:dyDescent="0.25">
      <c r="C76" s="6">
        <v>50</v>
      </c>
      <c r="D76" s="4" t="s">
        <v>819</v>
      </c>
      <c r="E76" s="17">
        <v>1</v>
      </c>
      <c r="F76" s="17">
        <f t="shared" si="3"/>
        <v>50</v>
      </c>
    </row>
    <row r="77" spans="3:6" hidden="1" outlineLevel="3" x14ac:dyDescent="0.25">
      <c r="C77" s="6">
        <v>2</v>
      </c>
      <c r="D77" s="4" t="s">
        <v>522</v>
      </c>
      <c r="E77" s="17">
        <v>6</v>
      </c>
      <c r="F77" s="17">
        <f t="shared" si="3"/>
        <v>12</v>
      </c>
    </row>
    <row r="78" spans="3:6" hidden="1" outlineLevel="3" x14ac:dyDescent="0.25">
      <c r="C78" s="6">
        <v>2</v>
      </c>
      <c r="D78" s="4" t="s">
        <v>251</v>
      </c>
      <c r="E78" s="17">
        <v>4</v>
      </c>
      <c r="F78" s="17">
        <f t="shared" si="3"/>
        <v>8</v>
      </c>
    </row>
    <row r="79" spans="3:6" hidden="1" outlineLevel="3" x14ac:dyDescent="0.25">
      <c r="C79" s="6">
        <v>0</v>
      </c>
      <c r="D79" s="10" t="s">
        <v>589</v>
      </c>
      <c r="E79" s="17">
        <v>0</v>
      </c>
      <c r="F79" s="17">
        <f t="shared" si="3"/>
        <v>0</v>
      </c>
    </row>
    <row r="80" spans="3:6" hidden="1" outlineLevel="2" collapsed="1" x14ac:dyDescent="0.25">
      <c r="C80" s="4"/>
      <c r="D80" s="4"/>
      <c r="E80" s="14"/>
      <c r="F80" s="13">
        <f>SUM(F71:F79)</f>
        <v>4202.1499999999996</v>
      </c>
    </row>
    <row r="81" spans="3:6" hidden="1" outlineLevel="2" x14ac:dyDescent="0.25"/>
    <row r="82" spans="3:6" hidden="1" outlineLevel="2" x14ac:dyDescent="0.25">
      <c r="C82" s="145" t="s">
        <v>268</v>
      </c>
      <c r="D82" s="146"/>
      <c r="E82" s="146"/>
      <c r="F82" s="4"/>
    </row>
    <row r="83" spans="3:6" hidden="1" outlineLevel="3" x14ac:dyDescent="0.25">
      <c r="C83" s="8" t="s">
        <v>9</v>
      </c>
      <c r="D83" s="8" t="s">
        <v>10</v>
      </c>
      <c r="E83" s="8" t="s">
        <v>11</v>
      </c>
      <c r="F83" s="8" t="s">
        <v>12</v>
      </c>
    </row>
    <row r="84" spans="3:6" hidden="1" outlineLevel="3" x14ac:dyDescent="0.25">
      <c r="C84" s="6">
        <v>100</v>
      </c>
      <c r="D84" s="4" t="s">
        <v>523</v>
      </c>
      <c r="E84" s="17">
        <v>0.04</v>
      </c>
      <c r="F84" s="17">
        <f>$C84*$E84</f>
        <v>4</v>
      </c>
    </row>
    <row r="85" spans="3:6" hidden="1" outlineLevel="3" x14ac:dyDescent="0.25">
      <c r="C85" s="6">
        <v>50</v>
      </c>
      <c r="D85" s="4" t="s">
        <v>524</v>
      </c>
      <c r="E85" s="17">
        <v>2</v>
      </c>
      <c r="F85" s="17">
        <f t="shared" ref="F85:F102" si="4">$C85*$E85</f>
        <v>100</v>
      </c>
    </row>
    <row r="86" spans="3:6" hidden="1" outlineLevel="3" x14ac:dyDescent="0.25">
      <c r="C86" s="6">
        <v>700</v>
      </c>
      <c r="D86" s="10" t="s">
        <v>1012</v>
      </c>
      <c r="E86" s="17">
        <v>0.02</v>
      </c>
      <c r="F86" s="17">
        <f t="shared" si="4"/>
        <v>14</v>
      </c>
    </row>
    <row r="87" spans="3:6" hidden="1" outlineLevel="3" x14ac:dyDescent="0.25">
      <c r="C87" s="6">
        <v>25</v>
      </c>
      <c r="D87" s="4" t="s">
        <v>525</v>
      </c>
      <c r="E87" s="15">
        <v>150</v>
      </c>
      <c r="F87" s="17">
        <f t="shared" si="4"/>
        <v>3750</v>
      </c>
    </row>
    <row r="88" spans="3:6" hidden="1" outlineLevel="3" x14ac:dyDescent="0.25">
      <c r="C88" s="6">
        <v>8</v>
      </c>
      <c r="D88" s="4" t="s">
        <v>526</v>
      </c>
      <c r="E88" s="17">
        <v>100</v>
      </c>
      <c r="F88" s="17">
        <f t="shared" si="4"/>
        <v>800</v>
      </c>
    </row>
    <row r="89" spans="3:6" hidden="1" outlineLevel="3" x14ac:dyDescent="0.25">
      <c r="C89" s="6">
        <v>2</v>
      </c>
      <c r="D89" s="4" t="s">
        <v>270</v>
      </c>
      <c r="E89" s="17">
        <v>200</v>
      </c>
      <c r="F89" s="17">
        <f t="shared" si="4"/>
        <v>400</v>
      </c>
    </row>
    <row r="90" spans="3:6" hidden="1" outlineLevel="3" x14ac:dyDescent="0.25">
      <c r="C90" s="6">
        <v>50</v>
      </c>
      <c r="D90" s="10" t="s">
        <v>1013</v>
      </c>
      <c r="E90" s="17">
        <v>2</v>
      </c>
      <c r="F90" s="17">
        <f t="shared" si="4"/>
        <v>100</v>
      </c>
    </row>
    <row r="91" spans="3:6" hidden="1" outlineLevel="3" x14ac:dyDescent="0.25">
      <c r="C91" s="6">
        <v>66</v>
      </c>
      <c r="D91" s="4" t="s">
        <v>272</v>
      </c>
      <c r="E91" s="17">
        <v>15</v>
      </c>
      <c r="F91" s="17">
        <f t="shared" si="4"/>
        <v>990</v>
      </c>
    </row>
    <row r="92" spans="3:6" hidden="1" outlineLevel="3" x14ac:dyDescent="0.25">
      <c r="C92" s="6">
        <v>2</v>
      </c>
      <c r="D92" s="4" t="s">
        <v>527</v>
      </c>
      <c r="E92" s="17">
        <v>40</v>
      </c>
      <c r="F92" s="17">
        <f t="shared" si="4"/>
        <v>80</v>
      </c>
    </row>
    <row r="93" spans="3:6" hidden="1" outlineLevel="3" x14ac:dyDescent="0.25">
      <c r="C93" s="6">
        <v>50</v>
      </c>
      <c r="D93" s="4" t="s">
        <v>227</v>
      </c>
      <c r="E93" s="17">
        <v>0.5</v>
      </c>
      <c r="F93" s="17">
        <f t="shared" si="4"/>
        <v>25</v>
      </c>
    </row>
    <row r="94" spans="3:6" hidden="1" outlineLevel="3" x14ac:dyDescent="0.25">
      <c r="C94" s="18">
        <v>3</v>
      </c>
      <c r="D94" s="10" t="s">
        <v>820</v>
      </c>
      <c r="E94" s="15">
        <v>20</v>
      </c>
      <c r="F94" s="17">
        <f t="shared" si="4"/>
        <v>60</v>
      </c>
    </row>
    <row r="95" spans="3:6" hidden="1" outlineLevel="3" x14ac:dyDescent="0.25">
      <c r="C95" s="18">
        <v>25</v>
      </c>
      <c r="D95" s="10" t="s">
        <v>1014</v>
      </c>
      <c r="E95" s="104" t="s">
        <v>1050</v>
      </c>
      <c r="F95" s="105" t="s">
        <v>1050</v>
      </c>
    </row>
    <row r="96" spans="3:6" hidden="1" outlineLevel="3" x14ac:dyDescent="0.25">
      <c r="C96" s="18">
        <v>50</v>
      </c>
      <c r="D96" s="10" t="s">
        <v>528</v>
      </c>
      <c r="E96" s="15">
        <v>1</v>
      </c>
      <c r="F96" s="17">
        <f t="shared" si="4"/>
        <v>50</v>
      </c>
    </row>
    <row r="97" spans="3:6" hidden="1" outlineLevel="3" x14ac:dyDescent="0.25">
      <c r="C97" s="18">
        <v>2</v>
      </c>
      <c r="D97" s="10" t="s">
        <v>882</v>
      </c>
      <c r="E97" s="15">
        <v>130</v>
      </c>
      <c r="F97" s="17">
        <f t="shared" si="4"/>
        <v>260</v>
      </c>
    </row>
    <row r="98" spans="3:6" hidden="1" outlineLevel="3" x14ac:dyDescent="0.25">
      <c r="C98" s="18">
        <v>2</v>
      </c>
      <c r="D98" s="10" t="s">
        <v>1015</v>
      </c>
      <c r="E98" s="15">
        <v>40</v>
      </c>
      <c r="F98" s="17">
        <f t="shared" si="4"/>
        <v>80</v>
      </c>
    </row>
    <row r="99" spans="3:6" hidden="1" outlineLevel="3" x14ac:dyDescent="0.25">
      <c r="C99" s="18">
        <v>5</v>
      </c>
      <c r="D99" s="10" t="s">
        <v>821</v>
      </c>
      <c r="E99" s="15">
        <v>10</v>
      </c>
      <c r="F99" s="17">
        <f t="shared" si="4"/>
        <v>50</v>
      </c>
    </row>
    <row r="100" spans="3:6" hidden="1" outlineLevel="3" x14ac:dyDescent="0.25">
      <c r="C100" s="18">
        <v>2</v>
      </c>
      <c r="D100" s="10" t="s">
        <v>530</v>
      </c>
      <c r="E100" s="17">
        <v>25</v>
      </c>
      <c r="F100" s="17">
        <f t="shared" si="4"/>
        <v>50</v>
      </c>
    </row>
    <row r="101" spans="3:6" hidden="1" outlineLevel="3" x14ac:dyDescent="0.25">
      <c r="C101" s="18">
        <v>20</v>
      </c>
      <c r="D101" s="10" t="s">
        <v>1016</v>
      </c>
      <c r="E101" s="17">
        <v>10</v>
      </c>
      <c r="F101" s="17">
        <f t="shared" si="4"/>
        <v>200</v>
      </c>
    </row>
    <row r="102" spans="3:6" hidden="1" outlineLevel="3" x14ac:dyDescent="0.25">
      <c r="C102" s="18">
        <v>0</v>
      </c>
      <c r="D102" s="10" t="s">
        <v>589</v>
      </c>
      <c r="E102" s="17">
        <v>0</v>
      </c>
      <c r="F102" s="17">
        <f t="shared" si="4"/>
        <v>0</v>
      </c>
    </row>
    <row r="103" spans="3:6" hidden="1" outlineLevel="2" collapsed="1" x14ac:dyDescent="0.25">
      <c r="C103" s="4"/>
      <c r="D103" s="4"/>
      <c r="E103" s="14"/>
      <c r="F103" s="13">
        <f>SUM(F84:F102)</f>
        <v>7013</v>
      </c>
    </row>
    <row r="104" spans="3:6" hidden="1" outlineLevel="2" x14ac:dyDescent="0.25"/>
    <row r="105" spans="3:6" hidden="1" outlineLevel="2" x14ac:dyDescent="0.25">
      <c r="C105" s="145" t="s">
        <v>531</v>
      </c>
      <c r="D105" s="146"/>
      <c r="E105" s="146"/>
      <c r="F105" s="4"/>
    </row>
    <row r="106" spans="3:6" hidden="1" outlineLevel="3" x14ac:dyDescent="0.25">
      <c r="C106" s="18">
        <v>2</v>
      </c>
      <c r="D106" s="10" t="s">
        <v>1017</v>
      </c>
      <c r="E106" s="17">
        <v>10</v>
      </c>
      <c r="F106" s="17">
        <f>$C106*$E106</f>
        <v>20</v>
      </c>
    </row>
    <row r="107" spans="3:6" hidden="1" outlineLevel="3" x14ac:dyDescent="0.25">
      <c r="C107" s="18">
        <v>10</v>
      </c>
      <c r="D107" s="10" t="s">
        <v>957</v>
      </c>
      <c r="E107" s="17">
        <v>6</v>
      </c>
      <c r="F107" s="17">
        <f>$C107*$E107</f>
        <v>60</v>
      </c>
    </row>
    <row r="108" spans="3:6" hidden="1" outlineLevel="3" x14ac:dyDescent="0.25">
      <c r="C108" s="18">
        <v>3</v>
      </c>
      <c r="D108" s="10" t="s">
        <v>532</v>
      </c>
      <c r="E108" s="17">
        <v>6</v>
      </c>
      <c r="F108" s="17">
        <f t="shared" ref="F108:F115" si="5">$C108*$E108</f>
        <v>18</v>
      </c>
    </row>
    <row r="109" spans="3:6" hidden="1" outlineLevel="3" x14ac:dyDescent="0.25">
      <c r="C109" s="18">
        <v>2</v>
      </c>
      <c r="D109" s="10" t="s">
        <v>533</v>
      </c>
      <c r="E109" s="17">
        <v>30</v>
      </c>
      <c r="F109" s="17">
        <f t="shared" si="5"/>
        <v>60</v>
      </c>
    </row>
    <row r="110" spans="3:6" hidden="1" outlineLevel="3" x14ac:dyDescent="0.25">
      <c r="C110" s="18">
        <v>240</v>
      </c>
      <c r="D110" s="10" t="s">
        <v>534</v>
      </c>
      <c r="E110" s="17">
        <v>0.03</v>
      </c>
      <c r="F110" s="17">
        <f t="shared" si="5"/>
        <v>7.1999999999999993</v>
      </c>
    </row>
    <row r="111" spans="3:6" hidden="1" outlineLevel="3" x14ac:dyDescent="0.25">
      <c r="C111" s="18">
        <v>6</v>
      </c>
      <c r="D111" s="10" t="s">
        <v>535</v>
      </c>
      <c r="E111" s="17">
        <v>10</v>
      </c>
      <c r="F111" s="17">
        <f t="shared" si="5"/>
        <v>60</v>
      </c>
    </row>
    <row r="112" spans="3:6" hidden="1" outlineLevel="3" x14ac:dyDescent="0.25">
      <c r="C112" s="18">
        <v>2</v>
      </c>
      <c r="D112" s="10" t="s">
        <v>536</v>
      </c>
      <c r="E112" s="17">
        <v>3</v>
      </c>
      <c r="F112" s="17">
        <f t="shared" si="5"/>
        <v>6</v>
      </c>
    </row>
    <row r="113" spans="3:6" hidden="1" outlineLevel="3" x14ac:dyDescent="0.25">
      <c r="C113" s="18">
        <v>3</v>
      </c>
      <c r="D113" s="10" t="s">
        <v>537</v>
      </c>
      <c r="E113" s="17">
        <v>40</v>
      </c>
      <c r="F113" s="17">
        <f t="shared" si="5"/>
        <v>120</v>
      </c>
    </row>
    <row r="114" spans="3:6" hidden="1" outlineLevel="3" x14ac:dyDescent="0.25">
      <c r="C114" s="18">
        <v>2</v>
      </c>
      <c r="D114" s="10" t="s">
        <v>538</v>
      </c>
      <c r="E114" s="15">
        <v>340</v>
      </c>
      <c r="F114" s="17">
        <f t="shared" si="5"/>
        <v>680</v>
      </c>
    </row>
    <row r="115" spans="3:6" hidden="1" outlineLevel="3" x14ac:dyDescent="0.25">
      <c r="C115" s="18">
        <v>0</v>
      </c>
      <c r="D115" s="10" t="s">
        <v>589</v>
      </c>
      <c r="E115" s="15">
        <v>0</v>
      </c>
      <c r="F115" s="17">
        <f t="shared" si="5"/>
        <v>0</v>
      </c>
    </row>
    <row r="116" spans="3:6" hidden="1" outlineLevel="2" collapsed="1" x14ac:dyDescent="0.25">
      <c r="C116" s="4"/>
      <c r="D116" s="4"/>
      <c r="E116" s="14"/>
      <c r="F116" s="13">
        <f>SUM(F106:F115)</f>
        <v>1031.2</v>
      </c>
    </row>
    <row r="117" spans="3:6" hidden="1" outlineLevel="2" x14ac:dyDescent="0.25"/>
    <row r="118" spans="3:6" hidden="1" outlineLevel="2" x14ac:dyDescent="0.25">
      <c r="C118" s="145" t="s">
        <v>51</v>
      </c>
      <c r="D118" s="146"/>
      <c r="E118" s="146"/>
      <c r="F118" s="4"/>
    </row>
    <row r="119" spans="3:6" hidden="1" outlineLevel="3" x14ac:dyDescent="0.25">
      <c r="C119" s="8" t="s">
        <v>9</v>
      </c>
      <c r="D119" s="8" t="s">
        <v>10</v>
      </c>
      <c r="E119" s="8" t="s">
        <v>11</v>
      </c>
      <c r="F119" s="8" t="s">
        <v>12</v>
      </c>
    </row>
    <row r="120" spans="3:6" hidden="1" outlineLevel="3" x14ac:dyDescent="0.25">
      <c r="C120" s="6">
        <v>6</v>
      </c>
      <c r="D120" s="4" t="s">
        <v>539</v>
      </c>
      <c r="E120" s="17">
        <v>30</v>
      </c>
      <c r="F120" s="17">
        <f>$C120*$E120</f>
        <v>180</v>
      </c>
    </row>
    <row r="121" spans="3:6" hidden="1" outlineLevel="3" x14ac:dyDescent="0.25">
      <c r="C121" s="6">
        <v>1</v>
      </c>
      <c r="D121" s="4" t="s">
        <v>312</v>
      </c>
      <c r="E121" s="17">
        <v>200</v>
      </c>
      <c r="F121" s="17">
        <f t="shared" ref="F121:F127" si="6">$C121*$E121</f>
        <v>200</v>
      </c>
    </row>
    <row r="122" spans="3:6" hidden="1" outlineLevel="3" x14ac:dyDescent="0.25">
      <c r="C122" s="6">
        <v>1</v>
      </c>
      <c r="D122" s="10" t="s">
        <v>313</v>
      </c>
      <c r="E122" s="17">
        <v>130</v>
      </c>
      <c r="F122" s="17">
        <f t="shared" si="6"/>
        <v>130</v>
      </c>
    </row>
    <row r="123" spans="3:6" hidden="1" outlineLevel="3" x14ac:dyDescent="0.25">
      <c r="C123" s="18">
        <v>1</v>
      </c>
      <c r="D123" s="10" t="s">
        <v>540</v>
      </c>
      <c r="E123" s="17">
        <v>60</v>
      </c>
      <c r="F123" s="17">
        <f t="shared" si="6"/>
        <v>60</v>
      </c>
    </row>
    <row r="124" spans="3:6" hidden="1" outlineLevel="3" x14ac:dyDescent="0.25">
      <c r="C124" s="18">
        <v>1</v>
      </c>
      <c r="D124" s="10" t="s">
        <v>1018</v>
      </c>
      <c r="E124" s="17">
        <v>15</v>
      </c>
      <c r="F124" s="17">
        <f t="shared" si="6"/>
        <v>15</v>
      </c>
    </row>
    <row r="125" spans="3:6" hidden="1" outlineLevel="3" x14ac:dyDescent="0.25">
      <c r="C125" s="18">
        <v>1</v>
      </c>
      <c r="D125" s="10" t="s">
        <v>1019</v>
      </c>
      <c r="E125" s="17">
        <v>15</v>
      </c>
      <c r="F125" s="17">
        <f t="shared" si="6"/>
        <v>15</v>
      </c>
    </row>
    <row r="126" spans="3:6" hidden="1" outlineLevel="3" x14ac:dyDescent="0.25">
      <c r="C126" s="18">
        <v>5</v>
      </c>
      <c r="D126" s="10" t="s">
        <v>1020</v>
      </c>
      <c r="E126" s="17">
        <v>10</v>
      </c>
      <c r="F126" s="17">
        <f t="shared" si="6"/>
        <v>50</v>
      </c>
    </row>
    <row r="127" spans="3:6" hidden="1" outlineLevel="3" x14ac:dyDescent="0.25">
      <c r="C127" s="18">
        <v>0</v>
      </c>
      <c r="D127" s="10" t="s">
        <v>589</v>
      </c>
      <c r="E127" s="17">
        <v>0</v>
      </c>
      <c r="F127" s="17">
        <f t="shared" si="6"/>
        <v>0</v>
      </c>
    </row>
    <row r="128" spans="3:6" hidden="1" outlineLevel="2" collapsed="1" x14ac:dyDescent="0.25">
      <c r="C128" s="18"/>
      <c r="D128" s="10"/>
      <c r="E128" s="14"/>
      <c r="F128" s="13">
        <f>SUM(F120:F127)</f>
        <v>650</v>
      </c>
    </row>
    <row r="129" spans="3:6" hidden="1" outlineLevel="2" x14ac:dyDescent="0.25"/>
    <row r="130" spans="3:6" hidden="1" outlineLevel="2" x14ac:dyDescent="0.25">
      <c r="C130" s="145" t="s">
        <v>53</v>
      </c>
      <c r="D130" s="146"/>
      <c r="E130" s="146"/>
      <c r="F130" s="4"/>
    </row>
    <row r="131" spans="3:6" hidden="1" outlineLevel="3" x14ac:dyDescent="0.25">
      <c r="C131" s="8" t="s">
        <v>9</v>
      </c>
      <c r="D131" s="8" t="s">
        <v>10</v>
      </c>
      <c r="E131" s="8" t="s">
        <v>11</v>
      </c>
      <c r="F131" s="8" t="s">
        <v>12</v>
      </c>
    </row>
    <row r="132" spans="3:6" hidden="1" outlineLevel="3" x14ac:dyDescent="0.25">
      <c r="C132" s="9">
        <v>1</v>
      </c>
      <c r="D132" s="4" t="s">
        <v>94</v>
      </c>
      <c r="E132" s="17">
        <v>1200</v>
      </c>
      <c r="F132" s="17">
        <f>$C132*$E132</f>
        <v>1200</v>
      </c>
    </row>
    <row r="133" spans="3:6" hidden="1" outlineLevel="3" x14ac:dyDescent="0.25">
      <c r="C133" s="9">
        <v>1</v>
      </c>
      <c r="D133" s="4" t="s">
        <v>191</v>
      </c>
      <c r="E133" s="17">
        <v>1400</v>
      </c>
      <c r="F133" s="17">
        <f t="shared" ref="F133:F138" si="7">$C133*$E133</f>
        <v>1400</v>
      </c>
    </row>
    <row r="134" spans="3:6" hidden="1" outlineLevel="3" x14ac:dyDescent="0.25">
      <c r="C134" s="9">
        <v>2</v>
      </c>
      <c r="D134" s="10" t="s">
        <v>192</v>
      </c>
      <c r="E134" s="17">
        <v>30</v>
      </c>
      <c r="F134" s="17">
        <f t="shared" si="7"/>
        <v>60</v>
      </c>
    </row>
    <row r="135" spans="3:6" hidden="1" outlineLevel="3" x14ac:dyDescent="0.25">
      <c r="C135" s="9">
        <v>1</v>
      </c>
      <c r="D135" s="10" t="s">
        <v>88</v>
      </c>
      <c r="E135" s="15">
        <v>150</v>
      </c>
      <c r="F135" s="17">
        <f t="shared" si="7"/>
        <v>150</v>
      </c>
    </row>
    <row r="136" spans="3:6" hidden="1" outlineLevel="3" x14ac:dyDescent="0.25">
      <c r="C136" s="9">
        <v>1</v>
      </c>
      <c r="D136" s="10" t="s">
        <v>86</v>
      </c>
      <c r="E136" s="15">
        <v>60</v>
      </c>
      <c r="F136" s="17">
        <f t="shared" si="7"/>
        <v>60</v>
      </c>
    </row>
    <row r="137" spans="3:6" hidden="1" outlineLevel="3" x14ac:dyDescent="0.25">
      <c r="C137" s="9">
        <v>1</v>
      </c>
      <c r="D137" s="10" t="s">
        <v>85</v>
      </c>
      <c r="E137" s="17">
        <v>150</v>
      </c>
      <c r="F137" s="17">
        <f t="shared" si="7"/>
        <v>150</v>
      </c>
    </row>
    <row r="138" spans="3:6" hidden="1" outlineLevel="3" x14ac:dyDescent="0.25">
      <c r="C138" s="9">
        <v>0</v>
      </c>
      <c r="D138" s="10" t="s">
        <v>589</v>
      </c>
      <c r="E138" s="17">
        <v>0</v>
      </c>
      <c r="F138" s="17">
        <f t="shared" si="7"/>
        <v>0</v>
      </c>
    </row>
    <row r="139" spans="3:6" hidden="1" outlineLevel="2" collapsed="1" x14ac:dyDescent="0.25">
      <c r="C139" s="9"/>
      <c r="D139" s="4"/>
      <c r="E139" s="14"/>
      <c r="F139" s="13">
        <f>SUM(F132:F138)</f>
        <v>3020</v>
      </c>
    </row>
    <row r="140" spans="3:6" hidden="1" outlineLevel="2" x14ac:dyDescent="0.25"/>
    <row r="141" spans="3:6" hidden="1" outlineLevel="2" x14ac:dyDescent="0.25">
      <c r="C141" s="145" t="s">
        <v>55</v>
      </c>
      <c r="D141" s="146"/>
      <c r="E141" s="146"/>
      <c r="F141" s="4"/>
    </row>
    <row r="142" spans="3:6" hidden="1" outlineLevel="3" x14ac:dyDescent="0.25">
      <c r="C142" s="8" t="s">
        <v>9</v>
      </c>
      <c r="D142" s="8" t="s">
        <v>10</v>
      </c>
      <c r="E142" s="8" t="s">
        <v>11</v>
      </c>
      <c r="F142" s="8" t="s">
        <v>12</v>
      </c>
    </row>
    <row r="143" spans="3:6" hidden="1" outlineLevel="3" x14ac:dyDescent="0.25">
      <c r="C143" s="9">
        <v>2</v>
      </c>
      <c r="D143" s="4" t="s">
        <v>280</v>
      </c>
      <c r="E143" s="15">
        <v>150</v>
      </c>
      <c r="F143" s="17">
        <f>$C143*$E143</f>
        <v>300</v>
      </c>
    </row>
    <row r="144" spans="3:6" hidden="1" outlineLevel="3" x14ac:dyDescent="0.25">
      <c r="C144" s="9">
        <v>2</v>
      </c>
      <c r="D144" s="4" t="s">
        <v>822</v>
      </c>
      <c r="E144" s="17">
        <v>40</v>
      </c>
      <c r="F144" s="17">
        <f t="shared" ref="F144:F155" si="8">$C144*$E144</f>
        <v>80</v>
      </c>
    </row>
    <row r="145" spans="3:6" hidden="1" outlineLevel="3" x14ac:dyDescent="0.25">
      <c r="C145" s="6">
        <v>1</v>
      </c>
      <c r="D145" s="10" t="s">
        <v>281</v>
      </c>
      <c r="E145" s="17">
        <v>100</v>
      </c>
      <c r="F145" s="17">
        <f t="shared" si="8"/>
        <v>100</v>
      </c>
    </row>
    <row r="146" spans="3:6" hidden="1" outlineLevel="3" x14ac:dyDescent="0.25">
      <c r="C146" s="6">
        <v>1</v>
      </c>
      <c r="D146" s="10" t="s">
        <v>1010</v>
      </c>
      <c r="E146" s="105">
        <v>20</v>
      </c>
      <c r="F146" s="17">
        <f t="shared" si="8"/>
        <v>20</v>
      </c>
    </row>
    <row r="147" spans="3:6" hidden="1" outlineLevel="3" x14ac:dyDescent="0.25">
      <c r="C147" s="9">
        <v>4</v>
      </c>
      <c r="D147" s="10" t="s">
        <v>282</v>
      </c>
      <c r="E147" s="17">
        <v>200</v>
      </c>
      <c r="F147" s="17">
        <f t="shared" si="8"/>
        <v>800</v>
      </c>
    </row>
    <row r="148" spans="3:6" hidden="1" outlineLevel="3" x14ac:dyDescent="0.25">
      <c r="C148" s="9">
        <v>4</v>
      </c>
      <c r="D148" s="10" t="s">
        <v>283</v>
      </c>
      <c r="E148" s="15">
        <v>30</v>
      </c>
      <c r="F148" s="17">
        <f t="shared" si="8"/>
        <v>120</v>
      </c>
    </row>
    <row r="149" spans="3:6" hidden="1" outlineLevel="3" x14ac:dyDescent="0.25">
      <c r="C149" s="16">
        <v>2</v>
      </c>
      <c r="D149" s="10" t="s">
        <v>284</v>
      </c>
      <c r="E149" s="15">
        <v>15</v>
      </c>
      <c r="F149" s="17">
        <f t="shared" si="8"/>
        <v>30</v>
      </c>
    </row>
    <row r="150" spans="3:6" hidden="1" outlineLevel="3" x14ac:dyDescent="0.25">
      <c r="C150" s="16">
        <v>2</v>
      </c>
      <c r="D150" s="10" t="s">
        <v>1011</v>
      </c>
      <c r="E150" s="15">
        <v>340</v>
      </c>
      <c r="F150" s="17">
        <f t="shared" si="8"/>
        <v>680</v>
      </c>
    </row>
    <row r="151" spans="3:6" hidden="1" outlineLevel="3" x14ac:dyDescent="0.25">
      <c r="C151" s="16">
        <v>2</v>
      </c>
      <c r="D151" s="10" t="s">
        <v>285</v>
      </c>
      <c r="E151" s="15">
        <v>450</v>
      </c>
      <c r="F151" s="17">
        <f t="shared" si="8"/>
        <v>900</v>
      </c>
    </row>
    <row r="152" spans="3:6" hidden="1" outlineLevel="3" x14ac:dyDescent="0.25">
      <c r="C152" s="16">
        <v>1</v>
      </c>
      <c r="D152" s="10" t="s">
        <v>823</v>
      </c>
      <c r="E152" s="17">
        <v>6000</v>
      </c>
      <c r="F152" s="17">
        <f t="shared" si="8"/>
        <v>6000</v>
      </c>
    </row>
    <row r="153" spans="3:6" hidden="1" outlineLevel="3" x14ac:dyDescent="0.25">
      <c r="C153" s="16">
        <v>1</v>
      </c>
      <c r="D153" s="10" t="s">
        <v>824</v>
      </c>
      <c r="E153" s="17">
        <v>90</v>
      </c>
      <c r="F153" s="17">
        <f t="shared" si="8"/>
        <v>90</v>
      </c>
    </row>
    <row r="154" spans="3:6" hidden="1" outlineLevel="3" x14ac:dyDescent="0.25">
      <c r="C154" s="16">
        <v>1</v>
      </c>
      <c r="D154" s="10" t="s">
        <v>920</v>
      </c>
      <c r="E154" s="17">
        <v>120</v>
      </c>
      <c r="F154" s="17">
        <f t="shared" si="8"/>
        <v>120</v>
      </c>
    </row>
    <row r="155" spans="3:6" hidden="1" outlineLevel="3" x14ac:dyDescent="0.25">
      <c r="C155" s="16">
        <v>0</v>
      </c>
      <c r="D155" s="10" t="s">
        <v>589</v>
      </c>
      <c r="E155" s="17">
        <v>0</v>
      </c>
      <c r="F155" s="17">
        <f t="shared" si="8"/>
        <v>0</v>
      </c>
    </row>
    <row r="156" spans="3:6" hidden="1" outlineLevel="2" collapsed="1" x14ac:dyDescent="0.25">
      <c r="C156" s="4"/>
      <c r="D156" s="4"/>
      <c r="E156" s="14"/>
      <c r="F156" s="13">
        <f>SUM(F143:F155)</f>
        <v>9240</v>
      </c>
    </row>
    <row r="157" spans="3:6" hidden="1" outlineLevel="2" x14ac:dyDescent="0.25"/>
    <row r="158" spans="3:6" hidden="1" outlineLevel="2" x14ac:dyDescent="0.25">
      <c r="C158" s="145" t="s">
        <v>57</v>
      </c>
      <c r="D158" s="146"/>
      <c r="E158" s="146"/>
      <c r="F158" s="4"/>
    </row>
    <row r="159" spans="3:6" hidden="1" outlineLevel="3" x14ac:dyDescent="0.25">
      <c r="C159" s="8" t="s">
        <v>9</v>
      </c>
      <c r="D159" s="8" t="s">
        <v>10</v>
      </c>
      <c r="E159" s="8" t="s">
        <v>11</v>
      </c>
      <c r="F159" s="8" t="s">
        <v>12</v>
      </c>
    </row>
    <row r="160" spans="3:6" hidden="1" outlineLevel="3" x14ac:dyDescent="0.25">
      <c r="C160" s="9">
        <v>1</v>
      </c>
      <c r="D160" s="4" t="s">
        <v>98</v>
      </c>
      <c r="E160" s="17">
        <v>4</v>
      </c>
      <c r="F160" s="17">
        <f>$C160*$E160</f>
        <v>4</v>
      </c>
    </row>
    <row r="161" spans="3:6" hidden="1" outlineLevel="3" x14ac:dyDescent="0.25">
      <c r="C161" s="9">
        <v>1</v>
      </c>
      <c r="D161" s="4" t="s">
        <v>792</v>
      </c>
      <c r="E161" s="17">
        <v>2</v>
      </c>
      <c r="F161" s="17">
        <f t="shared" ref="F161:F192" si="9">$C161*$E161</f>
        <v>2</v>
      </c>
    </row>
    <row r="162" spans="3:6" hidden="1" outlineLevel="3" x14ac:dyDescent="0.25">
      <c r="C162" s="9">
        <v>50</v>
      </c>
      <c r="D162" s="10" t="s">
        <v>825</v>
      </c>
      <c r="E162" s="17">
        <v>0.06</v>
      </c>
      <c r="F162" s="17">
        <f t="shared" si="9"/>
        <v>3</v>
      </c>
    </row>
    <row r="163" spans="3:6" hidden="1" outlineLevel="3" x14ac:dyDescent="0.25">
      <c r="C163" s="9">
        <v>5</v>
      </c>
      <c r="D163" s="10" t="s">
        <v>95</v>
      </c>
      <c r="E163" s="17">
        <v>0.7</v>
      </c>
      <c r="F163" s="17">
        <f t="shared" si="9"/>
        <v>3.5</v>
      </c>
    </row>
    <row r="164" spans="3:6" hidden="1" outlineLevel="3" x14ac:dyDescent="0.25">
      <c r="C164" s="9">
        <v>100</v>
      </c>
      <c r="D164" s="10" t="s">
        <v>93</v>
      </c>
      <c r="E164" s="17">
        <v>0.08</v>
      </c>
      <c r="F164" s="17">
        <f t="shared" si="9"/>
        <v>8</v>
      </c>
    </row>
    <row r="165" spans="3:6" hidden="1" outlineLevel="3" x14ac:dyDescent="0.25">
      <c r="C165" s="9">
        <v>100</v>
      </c>
      <c r="D165" s="10" t="s">
        <v>91</v>
      </c>
      <c r="E165" s="17">
        <v>0.06</v>
      </c>
      <c r="F165" s="17">
        <f t="shared" si="9"/>
        <v>6</v>
      </c>
    </row>
    <row r="166" spans="3:6" hidden="1" outlineLevel="3" x14ac:dyDescent="0.25">
      <c r="C166" s="9">
        <v>1</v>
      </c>
      <c r="D166" s="10" t="s">
        <v>306</v>
      </c>
      <c r="E166" s="17">
        <v>4.5</v>
      </c>
      <c r="F166" s="17">
        <f t="shared" si="9"/>
        <v>4.5</v>
      </c>
    </row>
    <row r="167" spans="3:6" hidden="1" outlineLevel="3" x14ac:dyDescent="0.25">
      <c r="C167" s="16">
        <v>1</v>
      </c>
      <c r="D167" s="10" t="s">
        <v>87</v>
      </c>
      <c r="E167" s="17">
        <v>2</v>
      </c>
      <c r="F167" s="17">
        <f t="shared" si="9"/>
        <v>2</v>
      </c>
    </row>
    <row r="168" spans="3:6" hidden="1" outlineLevel="3" x14ac:dyDescent="0.25">
      <c r="C168" s="16">
        <v>1</v>
      </c>
      <c r="D168" s="10" t="s">
        <v>84</v>
      </c>
      <c r="E168" s="17">
        <v>2</v>
      </c>
      <c r="F168" s="17">
        <f t="shared" si="9"/>
        <v>2</v>
      </c>
    </row>
    <row r="169" spans="3:6" hidden="1" outlineLevel="3" x14ac:dyDescent="0.25">
      <c r="C169" s="16">
        <v>1</v>
      </c>
      <c r="D169" s="10" t="s">
        <v>794</v>
      </c>
      <c r="E169" s="17">
        <v>5</v>
      </c>
      <c r="F169" s="17">
        <f t="shared" si="9"/>
        <v>5</v>
      </c>
    </row>
    <row r="170" spans="3:6" hidden="1" outlineLevel="3" x14ac:dyDescent="0.25">
      <c r="C170" s="16">
        <v>2</v>
      </c>
      <c r="D170" s="10" t="s">
        <v>826</v>
      </c>
      <c r="E170" s="17">
        <v>30</v>
      </c>
      <c r="F170" s="17">
        <f t="shared" si="9"/>
        <v>60</v>
      </c>
    </row>
    <row r="171" spans="3:6" hidden="1" outlineLevel="3" x14ac:dyDescent="0.25">
      <c r="C171" s="16">
        <v>5</v>
      </c>
      <c r="D171" s="10" t="s">
        <v>827</v>
      </c>
      <c r="E171" s="17">
        <v>0.7</v>
      </c>
      <c r="F171" s="17">
        <f t="shared" si="9"/>
        <v>3.5</v>
      </c>
    </row>
    <row r="172" spans="3:6" hidden="1" outlineLevel="3" x14ac:dyDescent="0.25">
      <c r="C172" s="16">
        <v>1</v>
      </c>
      <c r="D172" s="10" t="s">
        <v>82</v>
      </c>
      <c r="E172" s="17">
        <v>9.5</v>
      </c>
      <c r="F172" s="17">
        <f t="shared" si="9"/>
        <v>9.5</v>
      </c>
    </row>
    <row r="173" spans="3:6" hidden="1" outlineLevel="3" x14ac:dyDescent="0.25">
      <c r="C173" s="16">
        <v>1</v>
      </c>
      <c r="D173" s="10" t="s">
        <v>81</v>
      </c>
      <c r="E173" s="17">
        <v>1</v>
      </c>
      <c r="F173" s="17">
        <f t="shared" si="9"/>
        <v>1</v>
      </c>
    </row>
    <row r="174" spans="3:6" hidden="1" outlineLevel="3" x14ac:dyDescent="0.25">
      <c r="C174" s="16">
        <v>2</v>
      </c>
      <c r="D174" s="10" t="s">
        <v>541</v>
      </c>
      <c r="E174" s="17">
        <v>50</v>
      </c>
      <c r="F174" s="17">
        <f t="shared" si="9"/>
        <v>100</v>
      </c>
    </row>
    <row r="175" spans="3:6" hidden="1" outlineLevel="3" x14ac:dyDescent="0.25">
      <c r="C175" s="16">
        <v>100</v>
      </c>
      <c r="D175" s="10" t="s">
        <v>79</v>
      </c>
      <c r="E175" s="17">
        <v>0.05</v>
      </c>
      <c r="F175" s="17">
        <f t="shared" si="9"/>
        <v>5</v>
      </c>
    </row>
    <row r="176" spans="3:6" hidden="1" outlineLevel="3" x14ac:dyDescent="0.25">
      <c r="C176" s="16">
        <v>100</v>
      </c>
      <c r="D176" s="10" t="s">
        <v>78</v>
      </c>
      <c r="E176" s="17">
        <v>0.06</v>
      </c>
      <c r="F176" s="17">
        <f t="shared" si="9"/>
        <v>6</v>
      </c>
    </row>
    <row r="177" spans="3:6" hidden="1" outlineLevel="3" x14ac:dyDescent="0.25">
      <c r="C177" s="16">
        <v>5</v>
      </c>
      <c r="D177" s="10" t="s">
        <v>77</v>
      </c>
      <c r="E177" s="17">
        <v>10</v>
      </c>
      <c r="F177" s="17">
        <f t="shared" si="9"/>
        <v>50</v>
      </c>
    </row>
    <row r="178" spans="3:6" hidden="1" outlineLevel="3" x14ac:dyDescent="0.25">
      <c r="C178" s="16">
        <v>25</v>
      </c>
      <c r="D178" s="10" t="s">
        <v>76</v>
      </c>
      <c r="E178" s="17">
        <v>3</v>
      </c>
      <c r="F178" s="17">
        <f t="shared" si="9"/>
        <v>75</v>
      </c>
    </row>
    <row r="179" spans="3:6" hidden="1" outlineLevel="3" x14ac:dyDescent="0.25">
      <c r="C179" s="16">
        <v>1</v>
      </c>
      <c r="D179" s="10" t="s">
        <v>75</v>
      </c>
      <c r="E179" s="17">
        <v>1500</v>
      </c>
      <c r="F179" s="17">
        <f t="shared" si="9"/>
        <v>1500</v>
      </c>
    </row>
    <row r="180" spans="3:6" hidden="1" outlineLevel="3" x14ac:dyDescent="0.25">
      <c r="C180" s="16">
        <v>1</v>
      </c>
      <c r="D180" s="10" t="s">
        <v>74</v>
      </c>
      <c r="E180" s="17">
        <v>2</v>
      </c>
      <c r="F180" s="17">
        <f t="shared" si="9"/>
        <v>2</v>
      </c>
    </row>
    <row r="181" spans="3:6" hidden="1" outlineLevel="3" x14ac:dyDescent="0.25">
      <c r="C181" s="16">
        <v>1</v>
      </c>
      <c r="D181" s="10" t="s">
        <v>828</v>
      </c>
      <c r="E181" s="17">
        <v>12</v>
      </c>
      <c r="F181" s="17">
        <f t="shared" si="9"/>
        <v>12</v>
      </c>
    </row>
    <row r="182" spans="3:6" hidden="1" outlineLevel="3" x14ac:dyDescent="0.25">
      <c r="C182" s="16">
        <v>1</v>
      </c>
      <c r="D182" s="10" t="s">
        <v>921</v>
      </c>
      <c r="E182" s="17">
        <v>15</v>
      </c>
      <c r="F182" s="17">
        <f t="shared" si="9"/>
        <v>15</v>
      </c>
    </row>
    <row r="183" spans="3:6" hidden="1" outlineLevel="3" x14ac:dyDescent="0.25">
      <c r="C183" s="16">
        <v>1</v>
      </c>
      <c r="D183" s="10" t="s">
        <v>72</v>
      </c>
      <c r="E183" s="17">
        <v>2.5</v>
      </c>
      <c r="F183" s="17">
        <f t="shared" si="9"/>
        <v>2.5</v>
      </c>
    </row>
    <row r="184" spans="3:6" hidden="1" outlineLevel="3" x14ac:dyDescent="0.25">
      <c r="C184" s="16">
        <v>1</v>
      </c>
      <c r="D184" s="10" t="s">
        <v>70</v>
      </c>
      <c r="E184" s="17">
        <v>0.7</v>
      </c>
      <c r="F184" s="17">
        <f t="shared" si="9"/>
        <v>0.7</v>
      </c>
    </row>
    <row r="185" spans="3:6" hidden="1" outlineLevel="3" x14ac:dyDescent="0.25">
      <c r="C185" s="16">
        <v>1</v>
      </c>
      <c r="D185" s="10" t="s">
        <v>829</v>
      </c>
      <c r="E185" s="17">
        <v>5.5</v>
      </c>
      <c r="F185" s="17">
        <f t="shared" si="9"/>
        <v>5.5</v>
      </c>
    </row>
    <row r="186" spans="3:6" hidden="1" outlineLevel="3" x14ac:dyDescent="0.25">
      <c r="C186" s="16">
        <v>5</v>
      </c>
      <c r="D186" s="10" t="s">
        <v>67</v>
      </c>
      <c r="E186" s="17">
        <v>0.4</v>
      </c>
      <c r="F186" s="17">
        <f t="shared" si="9"/>
        <v>2</v>
      </c>
    </row>
    <row r="187" spans="3:6" hidden="1" outlineLevel="3" x14ac:dyDescent="0.25">
      <c r="C187" s="16">
        <v>5</v>
      </c>
      <c r="D187" s="10" t="s">
        <v>65</v>
      </c>
      <c r="E187" s="17">
        <v>2</v>
      </c>
      <c r="F187" s="17">
        <f t="shared" si="9"/>
        <v>10</v>
      </c>
    </row>
    <row r="188" spans="3:6" hidden="1" outlineLevel="3" x14ac:dyDescent="0.25">
      <c r="C188" s="16">
        <v>1</v>
      </c>
      <c r="D188" s="10" t="s">
        <v>830</v>
      </c>
      <c r="E188" s="17">
        <v>4</v>
      </c>
      <c r="F188" s="17">
        <f t="shared" si="9"/>
        <v>4</v>
      </c>
    </row>
    <row r="189" spans="3:6" hidden="1" outlineLevel="3" x14ac:dyDescent="0.25">
      <c r="C189" s="16">
        <v>1</v>
      </c>
      <c r="D189" s="10" t="s">
        <v>542</v>
      </c>
      <c r="E189" s="17">
        <v>5</v>
      </c>
      <c r="F189" s="17">
        <f t="shared" si="9"/>
        <v>5</v>
      </c>
    </row>
    <row r="190" spans="3:6" hidden="1" outlineLevel="3" x14ac:dyDescent="0.25">
      <c r="C190" s="16">
        <v>1</v>
      </c>
      <c r="D190" s="10" t="s">
        <v>922</v>
      </c>
      <c r="E190" s="17">
        <v>20</v>
      </c>
      <c r="F190" s="17">
        <f t="shared" si="9"/>
        <v>20</v>
      </c>
    </row>
    <row r="191" spans="3:6" hidden="1" outlineLevel="3" x14ac:dyDescent="0.25">
      <c r="C191" s="16">
        <v>5</v>
      </c>
      <c r="D191" s="10" t="s">
        <v>923</v>
      </c>
      <c r="E191" s="15">
        <v>10</v>
      </c>
      <c r="F191" s="17">
        <f t="shared" si="9"/>
        <v>50</v>
      </c>
    </row>
    <row r="192" spans="3:6" hidden="1" outlineLevel="3" x14ac:dyDescent="0.25">
      <c r="C192" s="16">
        <v>0</v>
      </c>
      <c r="D192" s="10" t="s">
        <v>589</v>
      </c>
      <c r="E192" s="15">
        <v>0</v>
      </c>
      <c r="F192" s="17">
        <f t="shared" si="9"/>
        <v>0</v>
      </c>
    </row>
    <row r="193" spans="3:6" hidden="1" outlineLevel="2" collapsed="1" x14ac:dyDescent="0.25">
      <c r="C193" s="4"/>
      <c r="D193" s="4"/>
      <c r="E193" s="14"/>
      <c r="F193" s="13">
        <f>SUM(F160:F192)</f>
        <v>1978.7</v>
      </c>
    </row>
    <row r="194" spans="3:6" hidden="1" outlineLevel="2" x14ac:dyDescent="0.25"/>
    <row r="195" spans="3:6" hidden="1" outlineLevel="2" x14ac:dyDescent="0.25">
      <c r="C195" s="145" t="s">
        <v>543</v>
      </c>
      <c r="D195" s="146"/>
      <c r="E195" s="146"/>
      <c r="F195" s="4"/>
    </row>
    <row r="196" spans="3:6" hidden="1" outlineLevel="3" x14ac:dyDescent="0.25">
      <c r="C196" s="8" t="s">
        <v>9</v>
      </c>
      <c r="D196" s="8" t="s">
        <v>10</v>
      </c>
      <c r="E196" s="8" t="s">
        <v>11</v>
      </c>
      <c r="F196" s="8" t="s">
        <v>12</v>
      </c>
    </row>
    <row r="197" spans="3:6" hidden="1" outlineLevel="3" x14ac:dyDescent="0.25">
      <c r="C197" s="6">
        <v>50</v>
      </c>
      <c r="D197" s="4" t="s">
        <v>544</v>
      </c>
      <c r="E197" s="17">
        <v>1</v>
      </c>
      <c r="F197" s="17">
        <f>$C197*$E197</f>
        <v>50</v>
      </c>
    </row>
    <row r="198" spans="3:6" hidden="1" outlineLevel="3" x14ac:dyDescent="0.25">
      <c r="C198" s="6">
        <v>50</v>
      </c>
      <c r="D198" s="4" t="s">
        <v>545</v>
      </c>
      <c r="E198" s="17">
        <v>0.2</v>
      </c>
      <c r="F198" s="17">
        <f t="shared" ref="F198:F205" si="10">$C198*$E198</f>
        <v>10</v>
      </c>
    </row>
    <row r="199" spans="3:6" hidden="1" outlineLevel="3" x14ac:dyDescent="0.25">
      <c r="C199" s="6">
        <v>1</v>
      </c>
      <c r="D199" s="4" t="s">
        <v>546</v>
      </c>
      <c r="E199" s="17">
        <v>10</v>
      </c>
      <c r="F199" s="17">
        <f t="shared" si="10"/>
        <v>10</v>
      </c>
    </row>
    <row r="200" spans="3:6" hidden="1" outlineLevel="3" x14ac:dyDescent="0.25">
      <c r="C200" s="6">
        <v>50</v>
      </c>
      <c r="D200" s="4" t="s">
        <v>547</v>
      </c>
      <c r="E200" s="17">
        <v>2</v>
      </c>
      <c r="F200" s="17">
        <f t="shared" si="10"/>
        <v>100</v>
      </c>
    </row>
    <row r="201" spans="3:6" hidden="1" outlineLevel="3" x14ac:dyDescent="0.25">
      <c r="C201" s="6">
        <v>50</v>
      </c>
      <c r="D201" s="4" t="s">
        <v>548</v>
      </c>
      <c r="E201" s="17">
        <v>5</v>
      </c>
      <c r="F201" s="17">
        <f t="shared" si="10"/>
        <v>250</v>
      </c>
    </row>
    <row r="202" spans="3:6" hidden="1" outlineLevel="3" x14ac:dyDescent="0.25">
      <c r="C202" s="6">
        <v>50</v>
      </c>
      <c r="D202" s="4" t="s">
        <v>549</v>
      </c>
      <c r="E202" s="17">
        <v>2</v>
      </c>
      <c r="F202" s="17">
        <f t="shared" si="10"/>
        <v>100</v>
      </c>
    </row>
    <row r="203" spans="3:6" hidden="1" outlineLevel="3" x14ac:dyDescent="0.25">
      <c r="C203" s="6">
        <v>50</v>
      </c>
      <c r="D203" s="4" t="s">
        <v>550</v>
      </c>
      <c r="E203" s="17">
        <v>1</v>
      </c>
      <c r="F203" s="17">
        <f t="shared" si="10"/>
        <v>50</v>
      </c>
    </row>
    <row r="204" spans="3:6" hidden="1" outlineLevel="3" x14ac:dyDescent="0.25">
      <c r="C204" s="6">
        <v>150</v>
      </c>
      <c r="D204" s="4" t="s">
        <v>551</v>
      </c>
      <c r="E204" s="17">
        <v>0.2</v>
      </c>
      <c r="F204" s="17">
        <f t="shared" si="10"/>
        <v>30</v>
      </c>
    </row>
    <row r="205" spans="3:6" hidden="1" outlineLevel="3" x14ac:dyDescent="0.25">
      <c r="C205" s="6">
        <v>0</v>
      </c>
      <c r="D205" s="10" t="s">
        <v>589</v>
      </c>
      <c r="E205" s="17">
        <v>0</v>
      </c>
      <c r="F205" s="17">
        <f t="shared" si="10"/>
        <v>0</v>
      </c>
    </row>
    <row r="206" spans="3:6" hidden="1" outlineLevel="2" collapsed="1" x14ac:dyDescent="0.25">
      <c r="C206" s="18"/>
      <c r="D206" s="10"/>
      <c r="E206" s="14"/>
      <c r="F206" s="13">
        <f>SUM(F197:F205)</f>
        <v>600</v>
      </c>
    </row>
    <row r="207" spans="3:6" hidden="1" outlineLevel="2" x14ac:dyDescent="0.25"/>
    <row r="208" spans="3:6" hidden="1" outlineLevel="2" x14ac:dyDescent="0.25">
      <c r="C208" s="145" t="s">
        <v>552</v>
      </c>
      <c r="D208" s="146"/>
      <c r="E208" s="146"/>
      <c r="F208" s="4"/>
    </row>
    <row r="209" spans="3:6" hidden="1" outlineLevel="3" x14ac:dyDescent="0.25">
      <c r="C209" s="8" t="s">
        <v>9</v>
      </c>
      <c r="D209" s="8" t="s">
        <v>10</v>
      </c>
      <c r="E209" s="8" t="s">
        <v>11</v>
      </c>
      <c r="F209" s="8" t="s">
        <v>12</v>
      </c>
    </row>
    <row r="210" spans="3:6" hidden="1" outlineLevel="3" x14ac:dyDescent="0.25">
      <c r="C210" s="6">
        <v>1</v>
      </c>
      <c r="D210" s="4" t="s">
        <v>553</v>
      </c>
      <c r="E210" s="17">
        <v>2</v>
      </c>
      <c r="F210" s="17">
        <f>$C210*$E210</f>
        <v>2</v>
      </c>
    </row>
    <row r="211" spans="3:6" hidden="1" outlineLevel="3" x14ac:dyDescent="0.25">
      <c r="C211" s="6">
        <v>1</v>
      </c>
      <c r="D211" s="4" t="s">
        <v>554</v>
      </c>
      <c r="E211" s="17">
        <v>1.5</v>
      </c>
      <c r="F211" s="17">
        <f t="shared" ref="F211:F213" si="11">$C211*$E211</f>
        <v>1.5</v>
      </c>
    </row>
    <row r="212" spans="3:6" hidden="1" outlineLevel="3" x14ac:dyDescent="0.25">
      <c r="C212" s="6">
        <v>1</v>
      </c>
      <c r="D212" s="10" t="s">
        <v>555</v>
      </c>
      <c r="E212" s="17">
        <v>3</v>
      </c>
      <c r="F212" s="17">
        <f t="shared" si="11"/>
        <v>3</v>
      </c>
    </row>
    <row r="213" spans="3:6" hidden="1" outlineLevel="3" x14ac:dyDescent="0.25">
      <c r="C213" s="6">
        <v>0</v>
      </c>
      <c r="D213" s="10" t="s">
        <v>589</v>
      </c>
      <c r="E213" s="17">
        <v>0</v>
      </c>
      <c r="F213" s="17">
        <f t="shared" si="11"/>
        <v>0</v>
      </c>
    </row>
    <row r="214" spans="3:6" hidden="1" outlineLevel="2" collapsed="1" x14ac:dyDescent="0.25">
      <c r="C214" s="6"/>
      <c r="D214" s="4"/>
      <c r="E214" s="14"/>
      <c r="F214" s="13">
        <f>SUM(F210:F213)</f>
        <v>6.5</v>
      </c>
    </row>
    <row r="215" spans="3:6" hidden="1" outlineLevel="2" x14ac:dyDescent="0.25"/>
    <row r="216" spans="3:6" hidden="1" outlineLevel="2" x14ac:dyDescent="0.25">
      <c r="C216" s="145" t="s">
        <v>556</v>
      </c>
      <c r="D216" s="146"/>
      <c r="E216" s="146"/>
      <c r="F216" s="4"/>
    </row>
    <row r="217" spans="3:6" hidden="1" outlineLevel="3" x14ac:dyDescent="0.25">
      <c r="C217" s="8" t="s">
        <v>9</v>
      </c>
      <c r="D217" s="8" t="s">
        <v>10</v>
      </c>
      <c r="E217" s="8" t="s">
        <v>11</v>
      </c>
      <c r="F217" s="8" t="s">
        <v>12</v>
      </c>
    </row>
    <row r="218" spans="3:6" hidden="1" outlineLevel="3" x14ac:dyDescent="0.25">
      <c r="C218" s="6">
        <v>5</v>
      </c>
      <c r="D218" s="4" t="s">
        <v>557</v>
      </c>
      <c r="E218" s="15">
        <v>5</v>
      </c>
      <c r="F218" s="17">
        <f>$C218*$E218</f>
        <v>25</v>
      </c>
    </row>
    <row r="219" spans="3:6" hidden="1" outlineLevel="3" x14ac:dyDescent="0.25">
      <c r="C219" s="6">
        <v>1</v>
      </c>
      <c r="D219" s="4" t="s">
        <v>558</v>
      </c>
      <c r="E219" s="15">
        <v>1.5</v>
      </c>
      <c r="F219" s="17">
        <f t="shared" ref="F219:F226" si="12">$C219*$E219</f>
        <v>1.5</v>
      </c>
    </row>
    <row r="220" spans="3:6" hidden="1" outlineLevel="3" x14ac:dyDescent="0.25">
      <c r="C220" s="6">
        <v>1</v>
      </c>
      <c r="D220" s="10" t="s">
        <v>559</v>
      </c>
      <c r="E220" s="15">
        <v>1</v>
      </c>
      <c r="F220" s="17">
        <f t="shared" si="12"/>
        <v>1</v>
      </c>
    </row>
    <row r="221" spans="3:6" hidden="1" outlineLevel="3" x14ac:dyDescent="0.25">
      <c r="C221" s="18">
        <v>1</v>
      </c>
      <c r="D221" s="10" t="s">
        <v>560</v>
      </c>
      <c r="E221" s="15">
        <v>1</v>
      </c>
      <c r="F221" s="17">
        <f t="shared" si="12"/>
        <v>1</v>
      </c>
    </row>
    <row r="222" spans="3:6" hidden="1" outlineLevel="3" x14ac:dyDescent="0.25">
      <c r="C222" s="18">
        <v>1</v>
      </c>
      <c r="D222" s="10" t="s">
        <v>561</v>
      </c>
      <c r="E222" s="15">
        <v>1</v>
      </c>
      <c r="F222" s="17">
        <f t="shared" si="12"/>
        <v>1</v>
      </c>
    </row>
    <row r="223" spans="3:6" hidden="1" outlineLevel="3" x14ac:dyDescent="0.25">
      <c r="C223" s="18">
        <v>10</v>
      </c>
      <c r="D223" s="10" t="s">
        <v>562</v>
      </c>
      <c r="E223" s="17">
        <v>2</v>
      </c>
      <c r="F223" s="17">
        <f t="shared" si="12"/>
        <v>20</v>
      </c>
    </row>
    <row r="224" spans="3:6" hidden="1" outlineLevel="3" x14ac:dyDescent="0.25">
      <c r="C224" s="18">
        <v>1</v>
      </c>
      <c r="D224" s="10" t="s">
        <v>563</v>
      </c>
      <c r="E224" s="17">
        <v>2</v>
      </c>
      <c r="F224" s="17">
        <f t="shared" si="12"/>
        <v>2</v>
      </c>
    </row>
    <row r="225" spans="3:6" hidden="1" outlineLevel="3" x14ac:dyDescent="0.25">
      <c r="C225" s="18">
        <v>1</v>
      </c>
      <c r="D225" s="10" t="s">
        <v>564</v>
      </c>
      <c r="E225" s="17">
        <v>10</v>
      </c>
      <c r="F225" s="17">
        <f t="shared" si="12"/>
        <v>10</v>
      </c>
    </row>
    <row r="226" spans="3:6" hidden="1" outlineLevel="3" x14ac:dyDescent="0.25">
      <c r="C226" s="18">
        <v>0</v>
      </c>
      <c r="D226" s="10" t="s">
        <v>589</v>
      </c>
      <c r="E226" s="17">
        <v>0</v>
      </c>
      <c r="F226" s="17">
        <f t="shared" si="12"/>
        <v>0</v>
      </c>
    </row>
    <row r="227" spans="3:6" hidden="1" outlineLevel="2" collapsed="1" x14ac:dyDescent="0.25">
      <c r="C227" s="4"/>
      <c r="D227" s="4"/>
      <c r="E227" s="14"/>
      <c r="F227" s="13">
        <f>SUM(F218:F226)</f>
        <v>61.5</v>
      </c>
    </row>
    <row r="228" spans="3:6" hidden="1" outlineLevel="2" x14ac:dyDescent="0.25"/>
    <row r="229" spans="3:6" hidden="1" outlineLevel="2" x14ac:dyDescent="0.25">
      <c r="C229" s="145" t="s">
        <v>565</v>
      </c>
      <c r="D229" s="146"/>
      <c r="E229" s="146"/>
      <c r="F229" s="4"/>
    </row>
    <row r="230" spans="3:6" hidden="1" outlineLevel="3" x14ac:dyDescent="0.25">
      <c r="C230" s="8" t="s">
        <v>9</v>
      </c>
      <c r="D230" s="8" t="s">
        <v>10</v>
      </c>
      <c r="E230" s="8" t="s">
        <v>11</v>
      </c>
      <c r="F230" s="8" t="s">
        <v>12</v>
      </c>
    </row>
    <row r="231" spans="3:6" hidden="1" outlineLevel="3" x14ac:dyDescent="0.25">
      <c r="C231" s="6">
        <v>1</v>
      </c>
      <c r="D231" s="4" t="s">
        <v>566</v>
      </c>
      <c r="E231" s="17">
        <v>10</v>
      </c>
      <c r="F231" s="17">
        <f>$C231*$E231</f>
        <v>10</v>
      </c>
    </row>
    <row r="232" spans="3:6" hidden="1" outlineLevel="3" x14ac:dyDescent="0.25">
      <c r="C232" s="6">
        <v>10</v>
      </c>
      <c r="D232" s="4" t="s">
        <v>567</v>
      </c>
      <c r="E232" s="15">
        <v>5</v>
      </c>
      <c r="F232" s="17">
        <f t="shared" ref="F232:F235" si="13">$C232*$E232</f>
        <v>50</v>
      </c>
    </row>
    <row r="233" spans="3:6" hidden="1" outlineLevel="3" x14ac:dyDescent="0.25">
      <c r="C233" s="6">
        <v>10</v>
      </c>
      <c r="D233" s="10" t="s">
        <v>568</v>
      </c>
      <c r="E233" s="15">
        <v>5</v>
      </c>
      <c r="F233" s="17">
        <f t="shared" si="13"/>
        <v>50</v>
      </c>
    </row>
    <row r="234" spans="3:6" hidden="1" outlineLevel="3" x14ac:dyDescent="0.25">
      <c r="C234" s="18">
        <v>10</v>
      </c>
      <c r="D234" s="10" t="s">
        <v>569</v>
      </c>
      <c r="E234" s="15">
        <v>5</v>
      </c>
      <c r="F234" s="17">
        <f t="shared" si="13"/>
        <v>50</v>
      </c>
    </row>
    <row r="235" spans="3:6" hidden="1" outlineLevel="3" x14ac:dyDescent="0.25">
      <c r="C235" s="18">
        <v>0</v>
      </c>
      <c r="D235" s="10" t="s">
        <v>589</v>
      </c>
      <c r="E235" s="15">
        <v>0</v>
      </c>
      <c r="F235" s="17">
        <f t="shared" si="13"/>
        <v>0</v>
      </c>
    </row>
    <row r="236" spans="3:6" hidden="1" outlineLevel="2" collapsed="1" x14ac:dyDescent="0.25">
      <c r="C236" s="4"/>
      <c r="D236" s="4"/>
      <c r="E236" s="14"/>
      <c r="F236" s="13">
        <f>SUM(F231:F235)</f>
        <v>160</v>
      </c>
    </row>
    <row r="237" spans="3:6" hidden="1" outlineLevel="2" x14ac:dyDescent="0.25"/>
    <row r="238" spans="3:6" hidden="1" outlineLevel="2" x14ac:dyDescent="0.25">
      <c r="C238" s="145" t="s">
        <v>570</v>
      </c>
      <c r="D238" s="146"/>
      <c r="E238" s="146"/>
      <c r="F238" s="4"/>
    </row>
    <row r="239" spans="3:6" hidden="1" outlineLevel="3" x14ac:dyDescent="0.25">
      <c r="C239" s="8" t="s">
        <v>9</v>
      </c>
      <c r="D239" s="8" t="s">
        <v>10</v>
      </c>
      <c r="E239" s="23" t="s">
        <v>11</v>
      </c>
      <c r="F239" s="8" t="s">
        <v>12</v>
      </c>
    </row>
    <row r="240" spans="3:6" hidden="1" outlineLevel="3" x14ac:dyDescent="0.25">
      <c r="C240" s="6">
        <v>2</v>
      </c>
      <c r="D240" s="4" t="s">
        <v>571</v>
      </c>
      <c r="E240" s="17">
        <v>3</v>
      </c>
      <c r="F240" s="17">
        <f>$C240*$E240</f>
        <v>6</v>
      </c>
    </row>
    <row r="241" spans="3:6" hidden="1" outlineLevel="3" x14ac:dyDescent="0.25">
      <c r="C241" s="6">
        <v>1</v>
      </c>
      <c r="D241" s="4" t="s">
        <v>572</v>
      </c>
      <c r="E241" s="17">
        <v>0.5</v>
      </c>
      <c r="F241" s="17">
        <f t="shared" ref="F241:F250" si="14">$C241*$E241</f>
        <v>0.5</v>
      </c>
    </row>
    <row r="242" spans="3:6" hidden="1" outlineLevel="3" x14ac:dyDescent="0.25">
      <c r="C242" s="6">
        <v>3</v>
      </c>
      <c r="D242" s="10" t="s">
        <v>573</v>
      </c>
      <c r="E242" s="17">
        <v>2</v>
      </c>
      <c r="F242" s="17">
        <f t="shared" si="14"/>
        <v>6</v>
      </c>
    </row>
    <row r="243" spans="3:6" hidden="1" outlineLevel="3" x14ac:dyDescent="0.25">
      <c r="C243" s="18">
        <v>1</v>
      </c>
      <c r="D243" s="10" t="s">
        <v>574</v>
      </c>
      <c r="E243" s="15">
        <v>1</v>
      </c>
      <c r="F243" s="17">
        <f t="shared" si="14"/>
        <v>1</v>
      </c>
    </row>
    <row r="244" spans="3:6" hidden="1" outlineLevel="3" x14ac:dyDescent="0.25">
      <c r="C244" s="18">
        <v>4</v>
      </c>
      <c r="D244" s="10" t="s">
        <v>575</v>
      </c>
      <c r="E244" s="15">
        <v>12</v>
      </c>
      <c r="F244" s="17">
        <f t="shared" si="14"/>
        <v>48</v>
      </c>
    </row>
    <row r="245" spans="3:6" hidden="1" outlineLevel="3" x14ac:dyDescent="0.25">
      <c r="C245" s="18">
        <v>10</v>
      </c>
      <c r="D245" s="10" t="s">
        <v>576</v>
      </c>
      <c r="E245" s="15">
        <v>3</v>
      </c>
      <c r="F245" s="17">
        <f t="shared" si="14"/>
        <v>30</v>
      </c>
    </row>
    <row r="246" spans="3:6" hidden="1" outlineLevel="3" x14ac:dyDescent="0.25">
      <c r="C246" s="18">
        <v>10</v>
      </c>
      <c r="D246" s="10" t="s">
        <v>577</v>
      </c>
      <c r="E246" s="15">
        <v>15</v>
      </c>
      <c r="F246" s="17">
        <f t="shared" si="14"/>
        <v>150</v>
      </c>
    </row>
    <row r="247" spans="3:6" hidden="1" outlineLevel="3" x14ac:dyDescent="0.25">
      <c r="C247" s="18">
        <v>1</v>
      </c>
      <c r="D247" s="10" t="s">
        <v>578</v>
      </c>
      <c r="E247" s="15">
        <v>3</v>
      </c>
      <c r="F247" s="17">
        <f t="shared" si="14"/>
        <v>3</v>
      </c>
    </row>
    <row r="248" spans="3:6" hidden="1" outlineLevel="3" x14ac:dyDescent="0.25">
      <c r="C248" s="18">
        <v>5</v>
      </c>
      <c r="D248" s="10" t="s">
        <v>579</v>
      </c>
      <c r="E248" s="15">
        <v>1</v>
      </c>
      <c r="F248" s="17">
        <f t="shared" si="14"/>
        <v>5</v>
      </c>
    </row>
    <row r="249" spans="3:6" hidden="1" outlineLevel="3" x14ac:dyDescent="0.25">
      <c r="C249" s="18">
        <v>1</v>
      </c>
      <c r="D249" s="10" t="s">
        <v>580</v>
      </c>
      <c r="E249" s="17">
        <v>0.7</v>
      </c>
      <c r="F249" s="17">
        <f t="shared" si="14"/>
        <v>0.7</v>
      </c>
    </row>
    <row r="250" spans="3:6" hidden="1" outlineLevel="3" x14ac:dyDescent="0.25">
      <c r="C250" s="18">
        <v>0</v>
      </c>
      <c r="D250" s="10" t="s">
        <v>589</v>
      </c>
      <c r="E250" s="17">
        <v>0</v>
      </c>
      <c r="F250" s="17">
        <f t="shared" si="14"/>
        <v>0</v>
      </c>
    </row>
    <row r="251" spans="3:6" hidden="1" outlineLevel="2" collapsed="1" x14ac:dyDescent="0.25">
      <c r="C251" s="4"/>
      <c r="D251" s="4"/>
      <c r="E251" s="14"/>
      <c r="F251" s="13">
        <f>SUM(F240:F250)</f>
        <v>250.2</v>
      </c>
    </row>
    <row r="252" spans="3:6" hidden="1" outlineLevel="2" x14ac:dyDescent="0.25"/>
    <row r="253" spans="3:6" hidden="1" outlineLevel="2" x14ac:dyDescent="0.25">
      <c r="C253" s="145" t="s">
        <v>47</v>
      </c>
      <c r="D253" s="146"/>
      <c r="E253" s="146"/>
      <c r="F253" s="4"/>
    </row>
    <row r="254" spans="3:6" hidden="1" outlineLevel="3" x14ac:dyDescent="0.25">
      <c r="C254" s="8" t="s">
        <v>9</v>
      </c>
      <c r="D254" s="8" t="s">
        <v>10</v>
      </c>
      <c r="E254" s="8" t="s">
        <v>11</v>
      </c>
      <c r="F254" s="8" t="s">
        <v>12</v>
      </c>
    </row>
    <row r="255" spans="3:6" hidden="1" outlineLevel="3" x14ac:dyDescent="0.25">
      <c r="C255" s="16">
        <v>4</v>
      </c>
      <c r="D255" s="60" t="s">
        <v>61</v>
      </c>
      <c r="E255" s="15">
        <v>100</v>
      </c>
      <c r="F255" s="15">
        <f>C255*E255</f>
        <v>400</v>
      </c>
    </row>
    <row r="256" spans="3:6" hidden="1" outlineLevel="3" x14ac:dyDescent="0.25">
      <c r="C256" s="16">
        <v>0</v>
      </c>
      <c r="D256" s="60" t="s">
        <v>589</v>
      </c>
      <c r="E256" s="15">
        <v>0</v>
      </c>
      <c r="F256" s="15">
        <f>C256*E256</f>
        <v>0</v>
      </c>
    </row>
    <row r="257" spans="3:7" hidden="1" outlineLevel="2" collapsed="1" x14ac:dyDescent="0.25">
      <c r="C257" s="16"/>
      <c r="D257" s="60"/>
      <c r="E257" s="61"/>
      <c r="F257" s="13">
        <f>SUM(F255:F256)</f>
        <v>400</v>
      </c>
    </row>
    <row r="258" spans="3:7" hidden="1" outlineLevel="1" collapsed="1" x14ac:dyDescent="0.25"/>
    <row r="259" spans="3:7" hidden="1" outlineLevel="1" x14ac:dyDescent="0.25"/>
    <row r="260" spans="3:7" hidden="1" outlineLevel="1" x14ac:dyDescent="0.25">
      <c r="C260" s="160" t="s">
        <v>20</v>
      </c>
      <c r="D260" s="160"/>
      <c r="E260" s="160"/>
      <c r="F260" s="160"/>
    </row>
    <row r="261" spans="3:7" ht="17.25" hidden="1" outlineLevel="1" x14ac:dyDescent="0.4">
      <c r="G261" s="25">
        <f>F270+F276</f>
        <v>14694</v>
      </c>
    </row>
    <row r="262" spans="3:7" hidden="1" outlineLevel="2" x14ac:dyDescent="0.25"/>
    <row r="263" spans="3:7" hidden="1" outlineLevel="2" x14ac:dyDescent="0.25">
      <c r="C263" s="154" t="s">
        <v>331</v>
      </c>
      <c r="D263" s="154"/>
      <c r="E263" s="154"/>
    </row>
    <row r="264" spans="3:7" hidden="1" outlineLevel="3" x14ac:dyDescent="0.25">
      <c r="C264" s="1" t="s">
        <v>9</v>
      </c>
      <c r="D264" s="1" t="s">
        <v>10</v>
      </c>
      <c r="E264" s="1" t="s">
        <v>11</v>
      </c>
      <c r="F264" s="8" t="s">
        <v>12</v>
      </c>
    </row>
    <row r="265" spans="3:7" hidden="1" outlineLevel="3" x14ac:dyDescent="0.25">
      <c r="C265" s="2">
        <f>H13</f>
        <v>2</v>
      </c>
      <c r="D265" t="s">
        <v>28</v>
      </c>
      <c r="E265" s="12">
        <f>Personalkosten!H15</f>
        <v>1656</v>
      </c>
      <c r="F265" s="12">
        <f>$C265*$E265</f>
        <v>3312</v>
      </c>
    </row>
    <row r="266" spans="3:7" hidden="1" outlineLevel="3" x14ac:dyDescent="0.25">
      <c r="C266" s="2">
        <f>H14+H15</f>
        <v>2</v>
      </c>
      <c r="D266" t="s">
        <v>17</v>
      </c>
      <c r="E266" s="12">
        <f>Personalkosten!H20</f>
        <v>138</v>
      </c>
      <c r="F266" s="12">
        <f t="shared" ref="F266:F269" si="15">$C266*$E266</f>
        <v>276</v>
      </c>
    </row>
    <row r="267" spans="3:7" hidden="1" outlineLevel="3" x14ac:dyDescent="0.25">
      <c r="C267" s="2">
        <f>H15+H16</f>
        <v>3</v>
      </c>
      <c r="D267" t="s">
        <v>36</v>
      </c>
      <c r="E267" s="12">
        <f>Personalkosten!H21</f>
        <v>828</v>
      </c>
      <c r="F267" s="12">
        <f t="shared" si="15"/>
        <v>2484</v>
      </c>
    </row>
    <row r="268" spans="3:7" hidden="1" outlineLevel="3" x14ac:dyDescent="0.25">
      <c r="C268" s="2">
        <f>H16</f>
        <v>2</v>
      </c>
      <c r="D268" t="s">
        <v>581</v>
      </c>
      <c r="E268" s="12">
        <f>Personalkosten!H23</f>
        <v>1656</v>
      </c>
      <c r="F268" s="12">
        <f t="shared" si="15"/>
        <v>3312</v>
      </c>
    </row>
    <row r="269" spans="3:7" hidden="1" outlineLevel="3" x14ac:dyDescent="0.25">
      <c r="C269" s="2">
        <v>0</v>
      </c>
      <c r="D269" t="s">
        <v>589</v>
      </c>
      <c r="E269" s="12">
        <v>0</v>
      </c>
      <c r="F269" s="12">
        <f t="shared" si="15"/>
        <v>0</v>
      </c>
    </row>
    <row r="270" spans="3:7" hidden="1" outlineLevel="2" collapsed="1" x14ac:dyDescent="0.25">
      <c r="F270" s="11">
        <f>SUM(F265:F269)</f>
        <v>9384</v>
      </c>
    </row>
    <row r="271" spans="3:7" hidden="1" outlineLevel="2" x14ac:dyDescent="0.25"/>
    <row r="272" spans="3:7" hidden="1" outlineLevel="2" x14ac:dyDescent="0.25">
      <c r="C272" s="154" t="s">
        <v>18</v>
      </c>
      <c r="D272" s="154"/>
      <c r="E272" s="154"/>
    </row>
    <row r="273" spans="3:7" hidden="1" outlineLevel="3" x14ac:dyDescent="0.25">
      <c r="C273" s="1" t="s">
        <v>9</v>
      </c>
      <c r="D273" s="1" t="s">
        <v>10</v>
      </c>
      <c r="E273" s="1" t="s">
        <v>11</v>
      </c>
      <c r="F273" s="8" t="s">
        <v>12</v>
      </c>
    </row>
    <row r="274" spans="3:7" hidden="1" outlineLevel="3" x14ac:dyDescent="0.25">
      <c r="C274" s="2">
        <f>SUM(H13:H16)</f>
        <v>6</v>
      </c>
      <c r="D274" t="s">
        <v>18</v>
      </c>
      <c r="E274" s="12">
        <f>Personalkosten!I33</f>
        <v>885</v>
      </c>
      <c r="F274" s="12">
        <f>C274*E274</f>
        <v>5310</v>
      </c>
    </row>
    <row r="275" spans="3:7" hidden="1" outlineLevel="3" x14ac:dyDescent="0.25">
      <c r="C275" s="2">
        <v>0</v>
      </c>
      <c r="D275" t="s">
        <v>589</v>
      </c>
      <c r="E275" s="12">
        <v>0</v>
      </c>
      <c r="F275" s="12">
        <f>C275*E275</f>
        <v>0</v>
      </c>
    </row>
    <row r="276" spans="3:7" hidden="1" outlineLevel="2" collapsed="1" x14ac:dyDescent="0.25">
      <c r="F276" s="11">
        <f>SUM(F274:F275)</f>
        <v>5310</v>
      </c>
    </row>
    <row r="277" spans="3:7" hidden="1" outlineLevel="1" collapsed="1" x14ac:dyDescent="0.25"/>
    <row r="278" spans="3:7" hidden="1" outlineLevel="1" x14ac:dyDescent="0.25"/>
    <row r="279" spans="3:7" hidden="1" outlineLevel="1" x14ac:dyDescent="0.25">
      <c r="C279" s="155" t="s">
        <v>12</v>
      </c>
      <c r="D279" s="155"/>
      <c r="E279" s="155"/>
      <c r="F279" s="155"/>
    </row>
    <row r="280" spans="3:7" ht="17.25" collapsed="1" x14ac:dyDescent="0.4">
      <c r="G280" s="47">
        <f>G22+G261</f>
        <v>172152.75000000003</v>
      </c>
    </row>
    <row r="282" spans="3:7" ht="15.75" thickBot="1" x14ac:dyDescent="0.3"/>
    <row r="283" spans="3:7" ht="28.5" customHeight="1" thickBot="1" x14ac:dyDescent="0.3">
      <c r="C283" s="156" t="s">
        <v>769</v>
      </c>
      <c r="D283" s="157"/>
      <c r="E283" s="157"/>
      <c r="F283" s="158"/>
    </row>
    <row r="284" spans="3:7" hidden="1" outlineLevel="1" x14ac:dyDescent="0.25"/>
    <row r="285" spans="3:7" hidden="1" outlineLevel="1" x14ac:dyDescent="0.25"/>
    <row r="286" spans="3:7" hidden="1" outlineLevel="1" x14ac:dyDescent="0.25">
      <c r="C286" s="159" t="s">
        <v>336</v>
      </c>
      <c r="D286" s="159"/>
      <c r="E286" s="159"/>
      <c r="F286" s="4"/>
    </row>
    <row r="287" spans="3:7" hidden="1" outlineLevel="2" x14ac:dyDescent="0.25">
      <c r="C287" s="8" t="s">
        <v>9</v>
      </c>
      <c r="D287" s="8" t="s">
        <v>10</v>
      </c>
      <c r="E287" s="8" t="s">
        <v>11</v>
      </c>
      <c r="F287" s="8" t="s">
        <v>12</v>
      </c>
    </row>
    <row r="288" spans="3:7" hidden="1" outlineLevel="2" x14ac:dyDescent="0.25">
      <c r="C288" s="6">
        <v>1</v>
      </c>
      <c r="D288" s="4" t="s">
        <v>46</v>
      </c>
      <c r="E288" s="14">
        <v>6</v>
      </c>
      <c r="F288" s="14">
        <f>$C288*$E288</f>
        <v>6</v>
      </c>
    </row>
    <row r="289" spans="3:6" hidden="1" outlineLevel="2" x14ac:dyDescent="0.25">
      <c r="C289" s="6">
        <v>1</v>
      </c>
      <c r="D289" s="4" t="s">
        <v>45</v>
      </c>
      <c r="E289" s="14">
        <v>14</v>
      </c>
      <c r="F289" s="14">
        <f>$C289*$E289</f>
        <v>14</v>
      </c>
    </row>
    <row r="290" spans="3:6" hidden="1" outlineLevel="2" x14ac:dyDescent="0.25">
      <c r="C290" s="6">
        <v>0</v>
      </c>
      <c r="D290" s="10" t="s">
        <v>589</v>
      </c>
      <c r="E290" s="14">
        <v>0</v>
      </c>
      <c r="F290" s="14">
        <f>$C290*$E290</f>
        <v>0</v>
      </c>
    </row>
    <row r="291" spans="3:6" hidden="1" outlineLevel="1" collapsed="1" x14ac:dyDescent="0.25">
      <c r="C291" s="4"/>
      <c r="D291" s="4"/>
      <c r="E291" s="4"/>
      <c r="F291" s="48">
        <f>SUM(F288:F290)/2</f>
        <v>10</v>
      </c>
    </row>
    <row r="292" spans="3:6" hidden="1" outlineLevel="1" x14ac:dyDescent="0.25"/>
    <row r="293" spans="3:6" hidden="1" outlineLevel="1" x14ac:dyDescent="0.25">
      <c r="C293" s="153" t="s">
        <v>593</v>
      </c>
      <c r="D293" s="153"/>
      <c r="E293" s="153"/>
    </row>
    <row r="294" spans="3:6" hidden="1" outlineLevel="2" x14ac:dyDescent="0.25">
      <c r="C294" s="8" t="s">
        <v>9</v>
      </c>
      <c r="D294" s="8" t="s">
        <v>10</v>
      </c>
      <c r="E294" s="8" t="s">
        <v>11</v>
      </c>
      <c r="F294" s="59" t="s">
        <v>12</v>
      </c>
    </row>
    <row r="295" spans="3:6" hidden="1" outlineLevel="2" x14ac:dyDescent="0.25">
      <c r="C295" s="2">
        <v>1</v>
      </c>
      <c r="D295" t="s">
        <v>430</v>
      </c>
      <c r="E295" s="12">
        <v>30</v>
      </c>
      <c r="F295" s="12">
        <f>C295*E295</f>
        <v>30</v>
      </c>
    </row>
    <row r="296" spans="3:6" hidden="1" outlineLevel="2" x14ac:dyDescent="0.25">
      <c r="C296" s="2">
        <v>0</v>
      </c>
      <c r="D296" t="s">
        <v>589</v>
      </c>
      <c r="E296" s="12">
        <v>0</v>
      </c>
      <c r="F296" s="12">
        <f>C296*E296</f>
        <v>0</v>
      </c>
    </row>
    <row r="297" spans="3:6" hidden="1" outlineLevel="1" collapsed="1" x14ac:dyDescent="0.25">
      <c r="F297" s="24">
        <f>SUM(F295:F296)/2</f>
        <v>15</v>
      </c>
    </row>
    <row r="298" spans="3:6" hidden="1" outlineLevel="1" x14ac:dyDescent="0.25"/>
    <row r="299" spans="3:6" hidden="1" outlineLevel="1" x14ac:dyDescent="0.25">
      <c r="C299" s="164" t="s">
        <v>582</v>
      </c>
      <c r="D299" s="164"/>
      <c r="E299" s="164"/>
    </row>
    <row r="300" spans="3:6" hidden="1" outlineLevel="2" x14ac:dyDescent="0.25">
      <c r="C300" s="1" t="s">
        <v>11</v>
      </c>
      <c r="D300" s="59" t="s">
        <v>10</v>
      </c>
      <c r="E300" s="59" t="s">
        <v>509</v>
      </c>
      <c r="F300" s="59" t="s">
        <v>510</v>
      </c>
    </row>
    <row r="301" spans="3:6" hidden="1" outlineLevel="2" x14ac:dyDescent="0.25">
      <c r="C301" s="17">
        <v>6</v>
      </c>
      <c r="D301" s="10" t="s">
        <v>573</v>
      </c>
      <c r="E301" s="6">
        <v>1</v>
      </c>
      <c r="F301" s="12">
        <f>$C301/$E301</f>
        <v>6</v>
      </c>
    </row>
    <row r="302" spans="3:6" hidden="1" outlineLevel="2" x14ac:dyDescent="0.25">
      <c r="C302" s="14">
        <v>0.7</v>
      </c>
      <c r="D302" s="10" t="s">
        <v>580</v>
      </c>
      <c r="E302" s="6">
        <v>4</v>
      </c>
      <c r="F302" s="12">
        <f t="shared" ref="F302:F307" si="16">$C302/$E302</f>
        <v>0.17499999999999999</v>
      </c>
    </row>
    <row r="303" spans="3:6" hidden="1" outlineLevel="2" x14ac:dyDescent="0.25">
      <c r="C303" s="14">
        <v>5</v>
      </c>
      <c r="D303" s="10" t="s">
        <v>579</v>
      </c>
      <c r="E303" s="6">
        <v>4</v>
      </c>
      <c r="F303" s="12">
        <f t="shared" si="16"/>
        <v>1.25</v>
      </c>
    </row>
    <row r="304" spans="3:6" hidden="1" outlineLevel="2" x14ac:dyDescent="0.25">
      <c r="C304" s="14">
        <v>30</v>
      </c>
      <c r="D304" s="10" t="s">
        <v>583</v>
      </c>
      <c r="E304" s="6">
        <v>2</v>
      </c>
      <c r="F304" s="12">
        <f t="shared" si="16"/>
        <v>15</v>
      </c>
    </row>
    <row r="305" spans="3:6" hidden="1" outlineLevel="2" x14ac:dyDescent="0.25">
      <c r="C305" s="14">
        <v>6</v>
      </c>
      <c r="D305" s="10" t="s">
        <v>584</v>
      </c>
      <c r="E305" s="18">
        <v>2</v>
      </c>
      <c r="F305" s="12">
        <f t="shared" si="16"/>
        <v>3</v>
      </c>
    </row>
    <row r="306" spans="3:6" hidden="1" outlineLevel="2" x14ac:dyDescent="0.25">
      <c r="C306" s="14">
        <v>0.5</v>
      </c>
      <c r="D306" s="10" t="s">
        <v>585</v>
      </c>
      <c r="E306" s="18">
        <v>0.25</v>
      </c>
      <c r="F306" s="12">
        <f t="shared" si="16"/>
        <v>2</v>
      </c>
    </row>
    <row r="307" spans="3:6" hidden="1" outlineLevel="2" x14ac:dyDescent="0.25">
      <c r="C307" s="14">
        <v>0</v>
      </c>
      <c r="D307" s="10"/>
      <c r="E307" s="18">
        <v>1</v>
      </c>
      <c r="F307" s="12">
        <f t="shared" si="16"/>
        <v>0</v>
      </c>
    </row>
    <row r="308" spans="3:6" hidden="1" outlineLevel="1" collapsed="1" x14ac:dyDescent="0.25">
      <c r="F308" s="24">
        <f>SUM(F301:F307)</f>
        <v>27.425000000000001</v>
      </c>
    </row>
    <row r="309" spans="3:6" hidden="1" outlineLevel="1" x14ac:dyDescent="0.25"/>
    <row r="310" spans="3:6" hidden="1" outlineLevel="1" x14ac:dyDescent="0.25">
      <c r="C310" s="153" t="s">
        <v>326</v>
      </c>
      <c r="D310" s="153"/>
      <c r="E310" s="153"/>
    </row>
    <row r="311" spans="3:6" hidden="1" outlineLevel="2" x14ac:dyDescent="0.25">
      <c r="C311" s="8" t="s">
        <v>9</v>
      </c>
      <c r="D311" s="8" t="s">
        <v>10</v>
      </c>
      <c r="E311" s="8" t="s">
        <v>11</v>
      </c>
      <c r="F311" s="8" t="s">
        <v>12</v>
      </c>
    </row>
    <row r="312" spans="3:6" hidden="1" outlineLevel="2" x14ac:dyDescent="0.25">
      <c r="C312" s="2">
        <f>H11</f>
        <v>1</v>
      </c>
      <c r="D312" t="s">
        <v>590</v>
      </c>
      <c r="E312" s="12">
        <v>3000</v>
      </c>
      <c r="F312" s="12">
        <f>$C312*$E312</f>
        <v>3000</v>
      </c>
    </row>
    <row r="313" spans="3:6" hidden="1" outlineLevel="2" x14ac:dyDescent="0.25">
      <c r="C313" s="2">
        <f>H11</f>
        <v>1</v>
      </c>
      <c r="D313" t="s">
        <v>591</v>
      </c>
      <c r="E313" s="12"/>
      <c r="F313" s="12">
        <f t="shared" ref="F313:F316" si="17">$C313*$E313</f>
        <v>0</v>
      </c>
    </row>
    <row r="314" spans="3:6" hidden="1" outlineLevel="2" x14ac:dyDescent="0.25">
      <c r="C314" s="2">
        <f>H12</f>
        <v>1</v>
      </c>
      <c r="D314" t="s">
        <v>587</v>
      </c>
      <c r="E314" s="12">
        <v>3000</v>
      </c>
      <c r="F314" s="12">
        <f t="shared" si="17"/>
        <v>3000</v>
      </c>
    </row>
    <row r="315" spans="3:6" hidden="1" outlineLevel="2" x14ac:dyDescent="0.25">
      <c r="C315" s="2">
        <f>H12</f>
        <v>1</v>
      </c>
      <c r="D315" t="s">
        <v>334</v>
      </c>
      <c r="E315" s="12"/>
      <c r="F315" s="12">
        <f t="shared" si="17"/>
        <v>0</v>
      </c>
    </row>
    <row r="316" spans="3:6" hidden="1" outlineLevel="2" x14ac:dyDescent="0.25">
      <c r="C316" s="2">
        <v>0</v>
      </c>
      <c r="D316" t="s">
        <v>589</v>
      </c>
      <c r="E316" s="12"/>
      <c r="F316" s="12">
        <f t="shared" si="17"/>
        <v>0</v>
      </c>
    </row>
    <row r="317" spans="3:6" hidden="1" outlineLevel="1" collapsed="1" x14ac:dyDescent="0.25">
      <c r="F317" s="24">
        <f>SUM(F312:F316)</f>
        <v>6000</v>
      </c>
    </row>
    <row r="318" spans="3:6" hidden="1" outlineLevel="1" x14ac:dyDescent="0.25"/>
    <row r="319" spans="3:6" hidden="1" outlineLevel="1" x14ac:dyDescent="0.25">
      <c r="C319" s="154" t="s">
        <v>592</v>
      </c>
      <c r="D319" s="154"/>
      <c r="E319" s="154"/>
    </row>
    <row r="320" spans="3:6" hidden="1" outlineLevel="2" x14ac:dyDescent="0.25">
      <c r="C320" s="8" t="s">
        <v>9</v>
      </c>
      <c r="D320" s="8" t="s">
        <v>10</v>
      </c>
      <c r="E320" s="8" t="s">
        <v>11</v>
      </c>
      <c r="F320" s="8" t="s">
        <v>12</v>
      </c>
    </row>
    <row r="321" spans="3:6" hidden="1" outlineLevel="2" x14ac:dyDescent="0.25">
      <c r="C321" s="53">
        <f>SUM(H13:H16)</f>
        <v>6</v>
      </c>
      <c r="D321" s="92" t="s">
        <v>784</v>
      </c>
      <c r="E321" s="71">
        <v>50</v>
      </c>
      <c r="F321" s="71">
        <f>C321*E321</f>
        <v>300</v>
      </c>
    </row>
    <row r="322" spans="3:6" hidden="1" outlineLevel="2" x14ac:dyDescent="0.25">
      <c r="C322" s="83">
        <v>0</v>
      </c>
      <c r="D322" t="s">
        <v>589</v>
      </c>
      <c r="E322" s="12">
        <v>0</v>
      </c>
      <c r="F322" s="12">
        <f>C322*E322</f>
        <v>0</v>
      </c>
    </row>
    <row r="323" spans="3:6" hidden="1" outlineLevel="1" collapsed="1" x14ac:dyDescent="0.25">
      <c r="E323" s="12"/>
      <c r="F323" s="24">
        <f>SUM(F321:F322)</f>
        <v>300</v>
      </c>
    </row>
    <row r="324" spans="3:6" hidden="1" outlineLevel="1" x14ac:dyDescent="0.25"/>
    <row r="325" spans="3:6" hidden="1" outlineLevel="1" x14ac:dyDescent="0.25">
      <c r="C325" s="153" t="s">
        <v>751</v>
      </c>
      <c r="D325" s="153"/>
      <c r="E325" s="153"/>
    </row>
    <row r="326" spans="3:6" hidden="1" outlineLevel="2" x14ac:dyDescent="0.25">
      <c r="C326" s="8" t="s">
        <v>11</v>
      </c>
      <c r="D326" s="8" t="s">
        <v>10</v>
      </c>
      <c r="E326" s="8" t="s">
        <v>509</v>
      </c>
      <c r="F326" s="8" t="s">
        <v>510</v>
      </c>
    </row>
    <row r="327" spans="3:6" hidden="1" outlineLevel="2" x14ac:dyDescent="0.25">
      <c r="C327" s="12">
        <f>F71</f>
        <v>9</v>
      </c>
      <c r="D327" s="4" t="s">
        <v>520</v>
      </c>
      <c r="E327">
        <v>3</v>
      </c>
      <c r="F327" s="12">
        <f>$C327/$E327</f>
        <v>3</v>
      </c>
    </row>
    <row r="328" spans="3:6" hidden="1" outlineLevel="2" x14ac:dyDescent="0.25">
      <c r="C328" s="12">
        <f>F72</f>
        <v>70</v>
      </c>
      <c r="D328" s="4" t="s">
        <v>521</v>
      </c>
      <c r="E328">
        <v>3</v>
      </c>
      <c r="F328" s="12">
        <f t="shared" ref="F328:F333" si="18">$C328/$E328</f>
        <v>23.333333333333332</v>
      </c>
    </row>
    <row r="329" spans="3:6" hidden="1" outlineLevel="2" x14ac:dyDescent="0.25">
      <c r="C329" s="12">
        <f>F75</f>
        <v>400</v>
      </c>
      <c r="D329" s="4" t="s">
        <v>345</v>
      </c>
      <c r="E329">
        <v>4</v>
      </c>
      <c r="F329" s="12">
        <f t="shared" si="18"/>
        <v>100</v>
      </c>
    </row>
    <row r="330" spans="3:6" hidden="1" outlineLevel="2" x14ac:dyDescent="0.25">
      <c r="C330" s="12">
        <f>F106</f>
        <v>20</v>
      </c>
      <c r="D330" s="10" t="s">
        <v>1017</v>
      </c>
      <c r="E330">
        <v>4</v>
      </c>
      <c r="F330" s="12">
        <f t="shared" si="18"/>
        <v>5</v>
      </c>
    </row>
    <row r="331" spans="3:6" hidden="1" outlineLevel="2" x14ac:dyDescent="0.25">
      <c r="C331" s="12">
        <f>F107</f>
        <v>60</v>
      </c>
      <c r="D331" s="10" t="s">
        <v>957</v>
      </c>
      <c r="E331">
        <v>4</v>
      </c>
      <c r="F331" s="12">
        <f t="shared" si="18"/>
        <v>15</v>
      </c>
    </row>
    <row r="332" spans="3:6" hidden="1" outlineLevel="2" x14ac:dyDescent="0.25">
      <c r="C332" s="12">
        <f>F108</f>
        <v>18</v>
      </c>
      <c r="D332" s="10" t="s">
        <v>532</v>
      </c>
      <c r="E332">
        <v>4</v>
      </c>
      <c r="F332" s="12">
        <f t="shared" si="18"/>
        <v>4.5</v>
      </c>
    </row>
    <row r="333" spans="3:6" hidden="1" outlineLevel="2" x14ac:dyDescent="0.25">
      <c r="C333" s="12">
        <v>0</v>
      </c>
      <c r="D333" s="10" t="s">
        <v>589</v>
      </c>
      <c r="E333">
        <v>1</v>
      </c>
      <c r="F333" s="12">
        <f t="shared" si="18"/>
        <v>0</v>
      </c>
    </row>
    <row r="334" spans="3:6" hidden="1" outlineLevel="1" collapsed="1" x14ac:dyDescent="0.25">
      <c r="F334" s="24">
        <f>SUM(F327:F333)</f>
        <v>150.83333333333331</v>
      </c>
    </row>
    <row r="335" spans="3:6" hidden="1" outlineLevel="1" x14ac:dyDescent="0.25"/>
    <row r="336" spans="3:6" hidden="1" outlineLevel="1" x14ac:dyDescent="0.25">
      <c r="C336" s="153" t="s">
        <v>746</v>
      </c>
      <c r="D336" s="153"/>
      <c r="E336" s="153"/>
    </row>
    <row r="337" spans="3:12" hidden="1" outlineLevel="2" x14ac:dyDescent="0.25">
      <c r="C337" s="8" t="s">
        <v>9</v>
      </c>
      <c r="D337" s="8" t="s">
        <v>10</v>
      </c>
      <c r="E337" s="8" t="s">
        <v>11</v>
      </c>
      <c r="F337" s="8" t="s">
        <v>12</v>
      </c>
    </row>
    <row r="338" spans="3:12" hidden="1" outlineLevel="2" x14ac:dyDescent="0.25">
      <c r="C338" s="2">
        <v>1</v>
      </c>
      <c r="D338" t="s">
        <v>746</v>
      </c>
      <c r="E338" s="12">
        <f>'Modul Führung'!F192</f>
        <v>199.59666666666666</v>
      </c>
      <c r="F338" s="12">
        <f>C338*E338</f>
        <v>199.59666666666666</v>
      </c>
    </row>
    <row r="339" spans="3:12" hidden="1" outlineLevel="1" collapsed="1" x14ac:dyDescent="0.25">
      <c r="F339" s="24">
        <f>F338</f>
        <v>199.59666666666666</v>
      </c>
    </row>
    <row r="340" spans="3:12" hidden="1" outlineLevel="1" x14ac:dyDescent="0.25"/>
    <row r="341" spans="3:12" hidden="1" outlineLevel="1" x14ac:dyDescent="0.25"/>
    <row r="342" spans="3:12" hidden="1" outlineLevel="1" x14ac:dyDescent="0.25">
      <c r="C342" s="155" t="s">
        <v>12</v>
      </c>
      <c r="D342" s="155"/>
      <c r="E342" s="155"/>
      <c r="F342" s="155"/>
    </row>
    <row r="343" spans="3:12" ht="17.25" collapsed="1" x14ac:dyDescent="0.4">
      <c r="G343" s="67">
        <f>F291+F297+F308+F317+F323+F334+F339</f>
        <v>6702.8549999999996</v>
      </c>
    </row>
    <row r="347" spans="3:12" x14ac:dyDescent="0.25">
      <c r="C347" s="163" t="s">
        <v>1059</v>
      </c>
      <c r="D347" s="163"/>
      <c r="E347" s="163"/>
      <c r="F347" s="163"/>
      <c r="G347" s="163"/>
      <c r="H347" s="163"/>
      <c r="I347" s="163"/>
      <c r="J347" s="163"/>
      <c r="K347" s="163"/>
      <c r="L347" s="163"/>
    </row>
    <row r="348" spans="3:12" x14ac:dyDescent="0.25">
      <c r="C348" s="163"/>
      <c r="D348" s="163"/>
      <c r="E348" s="163"/>
      <c r="F348" s="163"/>
      <c r="G348" s="163"/>
      <c r="H348" s="163"/>
      <c r="I348" s="163"/>
      <c r="J348" s="163"/>
      <c r="K348" s="163"/>
      <c r="L348" s="163"/>
    </row>
    <row r="350" spans="3:12" x14ac:dyDescent="0.25">
      <c r="G350" s="86">
        <v>1</v>
      </c>
      <c r="H350" t="s">
        <v>194</v>
      </c>
    </row>
    <row r="351" spans="3:12" x14ac:dyDescent="0.25">
      <c r="G351" s="86">
        <v>1</v>
      </c>
      <c r="H351" t="s">
        <v>28</v>
      </c>
    </row>
    <row r="352" spans="3:12" x14ac:dyDescent="0.25">
      <c r="G352" s="86">
        <v>1</v>
      </c>
      <c r="H352" t="s">
        <v>780</v>
      </c>
    </row>
    <row r="353" spans="3:8" x14ac:dyDescent="0.25">
      <c r="G353" s="86">
        <v>2</v>
      </c>
      <c r="H353" t="s">
        <v>781</v>
      </c>
    </row>
    <row r="354" spans="3:8" x14ac:dyDescent="0.25">
      <c r="G354" s="86">
        <v>2</v>
      </c>
      <c r="H354" t="s">
        <v>782</v>
      </c>
    </row>
    <row r="355" spans="3:8" x14ac:dyDescent="0.25">
      <c r="G355" s="81"/>
    </row>
    <row r="356" spans="3:8" ht="15.75" thickBot="1" x14ac:dyDescent="0.3"/>
    <row r="357" spans="3:8" ht="33" customHeight="1" thickBot="1" x14ac:dyDescent="0.3">
      <c r="C357" s="148" t="s">
        <v>19</v>
      </c>
      <c r="D357" s="149"/>
      <c r="E357" s="149"/>
      <c r="F357" s="150"/>
    </row>
    <row r="358" spans="3:8" hidden="1" outlineLevel="1" x14ac:dyDescent="0.25"/>
    <row r="359" spans="3:8" hidden="1" outlineLevel="1" x14ac:dyDescent="0.25"/>
    <row r="360" spans="3:8" hidden="1" outlineLevel="1" x14ac:dyDescent="0.25">
      <c r="C360" s="151" t="s">
        <v>21</v>
      </c>
      <c r="D360" s="151"/>
      <c r="E360" s="151"/>
      <c r="F360" s="152"/>
    </row>
    <row r="361" spans="3:8" ht="17.25" hidden="1" outlineLevel="1" x14ac:dyDescent="0.4">
      <c r="G361" s="25">
        <f>F367+F373+F408+F419+F430+F441+F452+F464+F476+F484+F492+F501+F507</f>
        <v>63239.09</v>
      </c>
    </row>
    <row r="362" spans="3:8" hidden="1" outlineLevel="1" x14ac:dyDescent="0.25"/>
    <row r="363" spans="3:8" hidden="1" outlineLevel="2" x14ac:dyDescent="0.25">
      <c r="C363" s="145" t="s">
        <v>326</v>
      </c>
      <c r="D363" s="145"/>
      <c r="E363" s="145"/>
    </row>
    <row r="364" spans="3:8" hidden="1" outlineLevel="3" x14ac:dyDescent="0.25">
      <c r="C364" s="8" t="s">
        <v>9</v>
      </c>
      <c r="D364" s="8" t="s">
        <v>10</v>
      </c>
      <c r="E364" s="8" t="s">
        <v>11</v>
      </c>
      <c r="F364" s="8" t="s">
        <v>12</v>
      </c>
    </row>
    <row r="365" spans="3:8" hidden="1" outlineLevel="3" x14ac:dyDescent="0.25">
      <c r="C365" s="2">
        <f>G350</f>
        <v>1</v>
      </c>
      <c r="D365" t="s">
        <v>194</v>
      </c>
      <c r="E365" s="12">
        <f>Sonstiges!F183</f>
        <v>53362</v>
      </c>
      <c r="F365" s="12">
        <f>C365*E365</f>
        <v>53362</v>
      </c>
    </row>
    <row r="366" spans="3:8" hidden="1" outlineLevel="3" x14ac:dyDescent="0.25">
      <c r="C366" s="2">
        <v>0</v>
      </c>
      <c r="D366" t="s">
        <v>589</v>
      </c>
      <c r="E366">
        <v>0</v>
      </c>
      <c r="F366" s="12">
        <f>C366*E366</f>
        <v>0</v>
      </c>
    </row>
    <row r="367" spans="3:8" hidden="1" outlineLevel="2" collapsed="1" x14ac:dyDescent="0.25">
      <c r="F367" s="11">
        <f>SUM(F365:F366)</f>
        <v>53362</v>
      </c>
    </row>
    <row r="368" spans="3:8" hidden="1" outlineLevel="2" x14ac:dyDescent="0.25"/>
    <row r="369" spans="3:6" hidden="1" outlineLevel="2" x14ac:dyDescent="0.25">
      <c r="C369" s="145" t="s">
        <v>54</v>
      </c>
      <c r="D369" s="146"/>
      <c r="E369" s="146"/>
      <c r="F369" s="4"/>
    </row>
    <row r="370" spans="3:6" hidden="1" outlineLevel="3" x14ac:dyDescent="0.25">
      <c r="C370" s="8" t="s">
        <v>9</v>
      </c>
      <c r="D370" s="8" t="s">
        <v>10</v>
      </c>
      <c r="E370" s="8" t="s">
        <v>11</v>
      </c>
      <c r="F370" s="8" t="s">
        <v>12</v>
      </c>
    </row>
    <row r="371" spans="3:6" hidden="1" outlineLevel="3" x14ac:dyDescent="0.25">
      <c r="C371" s="9">
        <v>2</v>
      </c>
      <c r="D371" s="4" t="s">
        <v>517</v>
      </c>
      <c r="E371" s="17">
        <v>25</v>
      </c>
      <c r="F371" s="17">
        <f>C371*E371</f>
        <v>50</v>
      </c>
    </row>
    <row r="372" spans="3:6" hidden="1" outlineLevel="3" x14ac:dyDescent="0.25">
      <c r="C372" s="9">
        <v>0</v>
      </c>
      <c r="D372" s="4" t="s">
        <v>589</v>
      </c>
      <c r="E372" s="17">
        <v>0</v>
      </c>
      <c r="F372" s="17">
        <f>C372*E372</f>
        <v>0</v>
      </c>
    </row>
    <row r="373" spans="3:6" hidden="1" outlineLevel="2" collapsed="1" x14ac:dyDescent="0.25">
      <c r="C373" s="4"/>
      <c r="D373" s="4"/>
      <c r="E373" s="14"/>
      <c r="F373" s="13">
        <f>SUM(F371:F372)</f>
        <v>50</v>
      </c>
    </row>
    <row r="374" spans="3:6" hidden="1" outlineLevel="2" x14ac:dyDescent="0.25"/>
    <row r="375" spans="3:6" hidden="1" outlineLevel="2" x14ac:dyDescent="0.25">
      <c r="C375" s="145" t="s">
        <v>57</v>
      </c>
      <c r="D375" s="146"/>
      <c r="E375" s="146"/>
      <c r="F375" s="4"/>
    </row>
    <row r="376" spans="3:6" hidden="1" outlineLevel="3" x14ac:dyDescent="0.25">
      <c r="C376" s="8" t="s">
        <v>9</v>
      </c>
      <c r="D376" s="8" t="s">
        <v>10</v>
      </c>
      <c r="E376" s="8" t="s">
        <v>11</v>
      </c>
      <c r="F376" s="8" t="s">
        <v>12</v>
      </c>
    </row>
    <row r="377" spans="3:6" hidden="1" outlineLevel="3" x14ac:dyDescent="0.25">
      <c r="C377" s="9">
        <v>1</v>
      </c>
      <c r="D377" s="4" t="s">
        <v>98</v>
      </c>
      <c r="E377" s="17">
        <v>4</v>
      </c>
      <c r="F377" s="17">
        <f>$C377*$E377</f>
        <v>4</v>
      </c>
    </row>
    <row r="378" spans="3:6" hidden="1" outlineLevel="3" x14ac:dyDescent="0.25">
      <c r="C378" s="9">
        <v>1</v>
      </c>
      <c r="D378" s="4" t="s">
        <v>792</v>
      </c>
      <c r="E378" s="17">
        <v>2</v>
      </c>
      <c r="F378" s="17">
        <f t="shared" ref="F378:F407" si="19">$C378*$E378</f>
        <v>2</v>
      </c>
    </row>
    <row r="379" spans="3:6" hidden="1" outlineLevel="3" x14ac:dyDescent="0.25">
      <c r="C379" s="9">
        <v>50</v>
      </c>
      <c r="D379" s="10" t="s">
        <v>825</v>
      </c>
      <c r="E379" s="17">
        <v>0.05</v>
      </c>
      <c r="F379" s="17">
        <f t="shared" si="19"/>
        <v>2.5</v>
      </c>
    </row>
    <row r="380" spans="3:6" hidden="1" outlineLevel="3" x14ac:dyDescent="0.25">
      <c r="C380" s="9">
        <v>5</v>
      </c>
      <c r="D380" s="10" t="s">
        <v>95</v>
      </c>
      <c r="E380" s="17">
        <v>0.7</v>
      </c>
      <c r="F380" s="17">
        <f t="shared" si="19"/>
        <v>3.5</v>
      </c>
    </row>
    <row r="381" spans="3:6" hidden="1" outlineLevel="3" x14ac:dyDescent="0.25">
      <c r="C381" s="9">
        <v>100</v>
      </c>
      <c r="D381" s="10" t="s">
        <v>93</v>
      </c>
      <c r="E381" s="17">
        <v>0.08</v>
      </c>
      <c r="F381" s="17">
        <f t="shared" si="19"/>
        <v>8</v>
      </c>
    </row>
    <row r="382" spans="3:6" hidden="1" outlineLevel="3" x14ac:dyDescent="0.25">
      <c r="C382" s="9">
        <v>100</v>
      </c>
      <c r="D382" s="10" t="s">
        <v>91</v>
      </c>
      <c r="E382" s="17">
        <v>0.04</v>
      </c>
      <c r="F382" s="17">
        <f t="shared" si="19"/>
        <v>4</v>
      </c>
    </row>
    <row r="383" spans="3:6" hidden="1" outlineLevel="3" x14ac:dyDescent="0.25">
      <c r="C383" s="9">
        <v>1</v>
      </c>
      <c r="D383" s="10" t="s">
        <v>306</v>
      </c>
      <c r="E383" s="17">
        <v>4.5</v>
      </c>
      <c r="F383" s="17">
        <f t="shared" si="19"/>
        <v>4.5</v>
      </c>
    </row>
    <row r="384" spans="3:6" hidden="1" outlineLevel="3" x14ac:dyDescent="0.25">
      <c r="C384" s="16">
        <v>1</v>
      </c>
      <c r="D384" s="10" t="s">
        <v>87</v>
      </c>
      <c r="E384" s="17">
        <v>2</v>
      </c>
      <c r="F384" s="17">
        <f t="shared" si="19"/>
        <v>2</v>
      </c>
    </row>
    <row r="385" spans="3:6" hidden="1" outlineLevel="3" x14ac:dyDescent="0.25">
      <c r="C385" s="16">
        <v>1</v>
      </c>
      <c r="D385" s="10" t="s">
        <v>84</v>
      </c>
      <c r="E385" s="17">
        <v>2</v>
      </c>
      <c r="F385" s="17">
        <f t="shared" si="19"/>
        <v>2</v>
      </c>
    </row>
    <row r="386" spans="3:6" hidden="1" outlineLevel="3" x14ac:dyDescent="0.25">
      <c r="C386" s="16">
        <v>1</v>
      </c>
      <c r="D386" s="10" t="s">
        <v>83</v>
      </c>
      <c r="E386" s="17">
        <v>3</v>
      </c>
      <c r="F386" s="17">
        <f t="shared" si="19"/>
        <v>3</v>
      </c>
    </row>
    <row r="387" spans="3:6" hidden="1" outlineLevel="3" x14ac:dyDescent="0.25">
      <c r="C387" s="16">
        <v>2</v>
      </c>
      <c r="D387" s="10" t="s">
        <v>831</v>
      </c>
      <c r="E387" s="17">
        <v>30</v>
      </c>
      <c r="F387" s="17">
        <f t="shared" si="19"/>
        <v>60</v>
      </c>
    </row>
    <row r="388" spans="3:6" hidden="1" outlineLevel="3" x14ac:dyDescent="0.25">
      <c r="C388" s="16">
        <v>5</v>
      </c>
      <c r="D388" s="10" t="s">
        <v>827</v>
      </c>
      <c r="E388" s="17">
        <v>0.7</v>
      </c>
      <c r="F388" s="17">
        <f t="shared" si="19"/>
        <v>3.5</v>
      </c>
    </row>
    <row r="389" spans="3:6" hidden="1" outlineLevel="3" x14ac:dyDescent="0.25">
      <c r="C389" s="16">
        <v>1</v>
      </c>
      <c r="D389" s="10" t="s">
        <v>82</v>
      </c>
      <c r="E389" s="17">
        <v>9.5</v>
      </c>
      <c r="F389" s="17">
        <f t="shared" si="19"/>
        <v>9.5</v>
      </c>
    </row>
    <row r="390" spans="3:6" hidden="1" outlineLevel="3" x14ac:dyDescent="0.25">
      <c r="C390" s="16">
        <v>1</v>
      </c>
      <c r="D390" s="10" t="s">
        <v>81</v>
      </c>
      <c r="E390" s="17">
        <v>0.7</v>
      </c>
      <c r="F390" s="17">
        <f t="shared" si="19"/>
        <v>0.7</v>
      </c>
    </row>
    <row r="391" spans="3:6" hidden="1" outlineLevel="3" x14ac:dyDescent="0.25">
      <c r="C391" s="16">
        <v>2</v>
      </c>
      <c r="D391" s="10" t="s">
        <v>541</v>
      </c>
      <c r="E391" s="17">
        <v>30</v>
      </c>
      <c r="F391" s="17">
        <f t="shared" si="19"/>
        <v>60</v>
      </c>
    </row>
    <row r="392" spans="3:6" hidden="1" outlineLevel="3" x14ac:dyDescent="0.25">
      <c r="C392" s="16">
        <v>100</v>
      </c>
      <c r="D392" s="10" t="s">
        <v>79</v>
      </c>
      <c r="E392" s="17">
        <v>0.04</v>
      </c>
      <c r="F392" s="17">
        <f t="shared" si="19"/>
        <v>4</v>
      </c>
    </row>
    <row r="393" spans="3:6" hidden="1" outlineLevel="3" x14ac:dyDescent="0.25">
      <c r="C393" s="16">
        <v>100</v>
      </c>
      <c r="D393" s="10" t="s">
        <v>78</v>
      </c>
      <c r="E393" s="17">
        <v>0.06</v>
      </c>
      <c r="F393" s="17">
        <f t="shared" si="19"/>
        <v>6</v>
      </c>
    </row>
    <row r="394" spans="3:6" hidden="1" outlineLevel="3" x14ac:dyDescent="0.25">
      <c r="C394" s="16">
        <v>5</v>
      </c>
      <c r="D394" s="10" t="s">
        <v>77</v>
      </c>
      <c r="E394" s="17">
        <v>10</v>
      </c>
      <c r="F394" s="17">
        <f t="shared" si="19"/>
        <v>50</v>
      </c>
    </row>
    <row r="395" spans="3:6" hidden="1" outlineLevel="3" x14ac:dyDescent="0.25">
      <c r="C395" s="16">
        <v>25</v>
      </c>
      <c r="D395" s="10" t="s">
        <v>76</v>
      </c>
      <c r="E395" s="17">
        <v>3</v>
      </c>
      <c r="F395" s="17">
        <f t="shared" si="19"/>
        <v>75</v>
      </c>
    </row>
    <row r="396" spans="3:6" hidden="1" outlineLevel="3" x14ac:dyDescent="0.25">
      <c r="C396" s="16">
        <v>1</v>
      </c>
      <c r="D396" s="10" t="s">
        <v>75</v>
      </c>
      <c r="E396" s="17">
        <v>1500</v>
      </c>
      <c r="F396" s="17">
        <f t="shared" si="19"/>
        <v>1500</v>
      </c>
    </row>
    <row r="397" spans="3:6" hidden="1" outlineLevel="3" x14ac:dyDescent="0.25">
      <c r="C397" s="16">
        <v>1</v>
      </c>
      <c r="D397" s="10" t="s">
        <v>74</v>
      </c>
      <c r="E397" s="17">
        <v>2</v>
      </c>
      <c r="F397" s="17">
        <f t="shared" si="19"/>
        <v>2</v>
      </c>
    </row>
    <row r="398" spans="3:6" hidden="1" outlineLevel="3" x14ac:dyDescent="0.25">
      <c r="C398" s="16">
        <v>1</v>
      </c>
      <c r="D398" s="10" t="s">
        <v>828</v>
      </c>
      <c r="E398" s="17">
        <v>12</v>
      </c>
      <c r="F398" s="17">
        <f t="shared" si="19"/>
        <v>12</v>
      </c>
    </row>
    <row r="399" spans="3:6" hidden="1" outlineLevel="3" x14ac:dyDescent="0.25">
      <c r="C399" s="16">
        <v>1</v>
      </c>
      <c r="D399" s="10" t="s">
        <v>72</v>
      </c>
      <c r="E399" s="17">
        <v>1.5</v>
      </c>
      <c r="F399" s="17">
        <f t="shared" si="19"/>
        <v>1.5</v>
      </c>
    </row>
    <row r="400" spans="3:6" hidden="1" outlineLevel="3" x14ac:dyDescent="0.25">
      <c r="C400" s="16">
        <v>1</v>
      </c>
      <c r="D400" s="10" t="s">
        <v>70</v>
      </c>
      <c r="E400" s="17">
        <v>0.6</v>
      </c>
      <c r="F400" s="17">
        <f t="shared" si="19"/>
        <v>0.6</v>
      </c>
    </row>
    <row r="401" spans="3:6" hidden="1" outlineLevel="3" x14ac:dyDescent="0.25">
      <c r="C401" s="16">
        <v>1</v>
      </c>
      <c r="D401" s="10" t="s">
        <v>829</v>
      </c>
      <c r="E401" s="17">
        <v>5.5</v>
      </c>
      <c r="F401" s="17">
        <f t="shared" si="19"/>
        <v>5.5</v>
      </c>
    </row>
    <row r="402" spans="3:6" hidden="1" outlineLevel="3" x14ac:dyDescent="0.25">
      <c r="C402" s="16">
        <v>5</v>
      </c>
      <c r="D402" s="10" t="s">
        <v>67</v>
      </c>
      <c r="E402" s="17">
        <v>0.4</v>
      </c>
      <c r="F402" s="17">
        <f t="shared" si="19"/>
        <v>2</v>
      </c>
    </row>
    <row r="403" spans="3:6" hidden="1" outlineLevel="3" x14ac:dyDescent="0.25">
      <c r="C403" s="16">
        <v>5</v>
      </c>
      <c r="D403" s="10" t="s">
        <v>65</v>
      </c>
      <c r="E403" s="17">
        <v>2</v>
      </c>
      <c r="F403" s="17">
        <f t="shared" si="19"/>
        <v>10</v>
      </c>
    </row>
    <row r="404" spans="3:6" hidden="1" outlineLevel="3" x14ac:dyDescent="0.25">
      <c r="C404" s="16">
        <v>1</v>
      </c>
      <c r="D404" s="10" t="s">
        <v>830</v>
      </c>
      <c r="E404" s="17">
        <v>3</v>
      </c>
      <c r="F404" s="17">
        <f t="shared" si="19"/>
        <v>3</v>
      </c>
    </row>
    <row r="405" spans="3:6" hidden="1" outlineLevel="3" x14ac:dyDescent="0.25">
      <c r="C405" s="16">
        <v>1</v>
      </c>
      <c r="D405" s="10" t="s">
        <v>542</v>
      </c>
      <c r="E405" s="17">
        <v>5</v>
      </c>
      <c r="F405" s="17">
        <f t="shared" si="19"/>
        <v>5</v>
      </c>
    </row>
    <row r="406" spans="3:6" hidden="1" outlineLevel="3" x14ac:dyDescent="0.25">
      <c r="C406" s="16">
        <v>5</v>
      </c>
      <c r="D406" s="10" t="s">
        <v>309</v>
      </c>
      <c r="E406" s="15">
        <v>10</v>
      </c>
      <c r="F406" s="17">
        <f t="shared" si="19"/>
        <v>50</v>
      </c>
    </row>
    <row r="407" spans="3:6" hidden="1" outlineLevel="3" x14ac:dyDescent="0.25">
      <c r="C407" s="16">
        <v>0</v>
      </c>
      <c r="D407" s="10" t="s">
        <v>589</v>
      </c>
      <c r="E407" s="15">
        <v>0</v>
      </c>
      <c r="F407" s="17">
        <f t="shared" si="19"/>
        <v>0</v>
      </c>
    </row>
    <row r="408" spans="3:6" hidden="1" outlineLevel="2" collapsed="1" x14ac:dyDescent="0.25">
      <c r="C408" s="4"/>
      <c r="D408" s="4"/>
      <c r="E408" s="14"/>
      <c r="F408" s="13">
        <f>SUM(F377:F407)</f>
        <v>1895.8</v>
      </c>
    </row>
    <row r="409" spans="3:6" hidden="1" outlineLevel="2" x14ac:dyDescent="0.25"/>
    <row r="410" spans="3:6" hidden="1" outlineLevel="2" x14ac:dyDescent="0.25">
      <c r="C410" s="145" t="s">
        <v>570</v>
      </c>
      <c r="D410" s="146"/>
      <c r="E410" s="146"/>
      <c r="F410" s="4"/>
    </row>
    <row r="411" spans="3:6" hidden="1" outlineLevel="3" x14ac:dyDescent="0.25">
      <c r="C411" s="8" t="s">
        <v>9</v>
      </c>
      <c r="D411" s="8" t="s">
        <v>10</v>
      </c>
      <c r="E411" s="8" t="s">
        <v>11</v>
      </c>
      <c r="F411" s="8" t="s">
        <v>12</v>
      </c>
    </row>
    <row r="412" spans="3:6" hidden="1" outlineLevel="3" x14ac:dyDescent="0.25">
      <c r="C412" s="6">
        <v>1</v>
      </c>
      <c r="D412" s="10" t="s">
        <v>573</v>
      </c>
      <c r="E412" s="17">
        <v>2</v>
      </c>
      <c r="F412" s="17">
        <f>$C412*$E412</f>
        <v>2</v>
      </c>
    </row>
    <row r="413" spans="3:6" hidden="1" outlineLevel="3" x14ac:dyDescent="0.25">
      <c r="C413" s="18">
        <v>1</v>
      </c>
      <c r="D413" s="10" t="s">
        <v>574</v>
      </c>
      <c r="E413" s="17">
        <v>1</v>
      </c>
      <c r="F413" s="17">
        <f t="shared" ref="F413:F418" si="20">$C413*$E413</f>
        <v>1</v>
      </c>
    </row>
    <row r="414" spans="3:6" hidden="1" outlineLevel="3" x14ac:dyDescent="0.25">
      <c r="C414" s="18">
        <v>5</v>
      </c>
      <c r="D414" s="10" t="s">
        <v>579</v>
      </c>
      <c r="E414" s="17">
        <v>1</v>
      </c>
      <c r="F414" s="17">
        <f t="shared" si="20"/>
        <v>5</v>
      </c>
    </row>
    <row r="415" spans="3:6" hidden="1" outlineLevel="3" x14ac:dyDescent="0.25">
      <c r="C415" s="18">
        <v>2</v>
      </c>
      <c r="D415" s="10" t="s">
        <v>576</v>
      </c>
      <c r="E415" s="15">
        <v>3</v>
      </c>
      <c r="F415" s="17">
        <f t="shared" si="20"/>
        <v>6</v>
      </c>
    </row>
    <row r="416" spans="3:6" hidden="1" outlineLevel="3" x14ac:dyDescent="0.25">
      <c r="C416" s="18">
        <v>4</v>
      </c>
      <c r="D416" s="10" t="s">
        <v>575</v>
      </c>
      <c r="E416" s="15">
        <v>12</v>
      </c>
      <c r="F416" s="17">
        <f t="shared" si="20"/>
        <v>48</v>
      </c>
    </row>
    <row r="417" spans="3:6" hidden="1" outlineLevel="3" x14ac:dyDescent="0.25">
      <c r="C417" s="18">
        <v>1</v>
      </c>
      <c r="D417" s="10" t="s">
        <v>580</v>
      </c>
      <c r="E417" s="17">
        <v>0.7</v>
      </c>
      <c r="F417" s="17">
        <f t="shared" si="20"/>
        <v>0.7</v>
      </c>
    </row>
    <row r="418" spans="3:6" hidden="1" outlineLevel="3" x14ac:dyDescent="0.25">
      <c r="C418" s="18">
        <v>0</v>
      </c>
      <c r="D418" s="10" t="s">
        <v>589</v>
      </c>
      <c r="E418" s="17">
        <v>0</v>
      </c>
      <c r="F418" s="17">
        <f t="shared" si="20"/>
        <v>0</v>
      </c>
    </row>
    <row r="419" spans="3:6" hidden="1" outlineLevel="2" collapsed="1" x14ac:dyDescent="0.25">
      <c r="C419" s="18"/>
      <c r="D419" s="10"/>
      <c r="E419" s="14"/>
      <c r="F419" s="13">
        <f>SUM(F412:F418)</f>
        <v>62.7</v>
      </c>
    </row>
    <row r="420" spans="3:6" hidden="1" outlineLevel="2" x14ac:dyDescent="0.25"/>
    <row r="421" spans="3:6" hidden="1" outlineLevel="2" x14ac:dyDescent="0.25">
      <c r="C421" s="145" t="s">
        <v>51</v>
      </c>
      <c r="D421" s="146"/>
      <c r="E421" s="146"/>
      <c r="F421" s="4"/>
    </row>
    <row r="422" spans="3:6" hidden="1" outlineLevel="3" x14ac:dyDescent="0.25">
      <c r="C422" s="8" t="s">
        <v>9</v>
      </c>
      <c r="D422" s="8" t="s">
        <v>10</v>
      </c>
      <c r="E422" s="8" t="s">
        <v>11</v>
      </c>
      <c r="F422" s="8" t="s">
        <v>12</v>
      </c>
    </row>
    <row r="423" spans="3:6" hidden="1" outlineLevel="3" x14ac:dyDescent="0.25">
      <c r="C423" s="6">
        <v>2</v>
      </c>
      <c r="D423" s="4" t="s">
        <v>539</v>
      </c>
      <c r="E423" s="17">
        <v>30</v>
      </c>
      <c r="F423" s="17">
        <f>$C423*$E423</f>
        <v>60</v>
      </c>
    </row>
    <row r="424" spans="3:6" hidden="1" outlineLevel="3" x14ac:dyDescent="0.25">
      <c r="C424" s="6">
        <v>1</v>
      </c>
      <c r="D424" s="4" t="s">
        <v>312</v>
      </c>
      <c r="E424" s="17">
        <v>200</v>
      </c>
      <c r="F424" s="17">
        <f t="shared" ref="F424:F429" si="21">$C424*$E424</f>
        <v>200</v>
      </c>
    </row>
    <row r="425" spans="3:6" hidden="1" outlineLevel="3" x14ac:dyDescent="0.25">
      <c r="C425" s="6">
        <v>1</v>
      </c>
      <c r="D425" s="10" t="s">
        <v>313</v>
      </c>
      <c r="E425" s="17">
        <v>130</v>
      </c>
      <c r="F425" s="17">
        <f t="shared" si="21"/>
        <v>130</v>
      </c>
    </row>
    <row r="426" spans="3:6" hidden="1" outlineLevel="3" x14ac:dyDescent="0.25">
      <c r="C426" s="6">
        <v>1</v>
      </c>
      <c r="D426" s="10" t="s">
        <v>1018</v>
      </c>
      <c r="E426" s="17">
        <v>15</v>
      </c>
      <c r="F426" s="17">
        <f t="shared" si="21"/>
        <v>15</v>
      </c>
    </row>
    <row r="427" spans="3:6" hidden="1" outlineLevel="3" x14ac:dyDescent="0.25">
      <c r="C427" s="6">
        <v>1</v>
      </c>
      <c r="D427" s="10" t="s">
        <v>1019</v>
      </c>
      <c r="E427" s="17">
        <v>15</v>
      </c>
      <c r="F427" s="17">
        <f t="shared" si="21"/>
        <v>15</v>
      </c>
    </row>
    <row r="428" spans="3:6" hidden="1" outlineLevel="3" x14ac:dyDescent="0.25">
      <c r="C428" s="18">
        <v>1</v>
      </c>
      <c r="D428" s="10" t="s">
        <v>540</v>
      </c>
      <c r="E428" s="17">
        <v>50</v>
      </c>
      <c r="F428" s="17">
        <f t="shared" si="21"/>
        <v>50</v>
      </c>
    </row>
    <row r="429" spans="3:6" hidden="1" outlineLevel="3" x14ac:dyDescent="0.25">
      <c r="C429" s="18">
        <v>0</v>
      </c>
      <c r="D429" s="10" t="s">
        <v>589</v>
      </c>
      <c r="E429" s="17">
        <v>0</v>
      </c>
      <c r="F429" s="17">
        <f t="shared" si="21"/>
        <v>0</v>
      </c>
    </row>
    <row r="430" spans="3:6" hidden="1" outlineLevel="2" collapsed="1" x14ac:dyDescent="0.25">
      <c r="C430" s="4"/>
      <c r="D430" s="4"/>
      <c r="E430" s="14"/>
      <c r="F430" s="13">
        <f>SUM(F423:F429)</f>
        <v>470</v>
      </c>
    </row>
    <row r="431" spans="3:6" hidden="1" outlineLevel="2" x14ac:dyDescent="0.25"/>
    <row r="432" spans="3:6" hidden="1" outlineLevel="2" x14ac:dyDescent="0.25">
      <c r="C432" s="145" t="s">
        <v>53</v>
      </c>
      <c r="D432" s="146"/>
      <c r="E432" s="146"/>
      <c r="F432" s="4"/>
    </row>
    <row r="433" spans="3:6" hidden="1" outlineLevel="3" x14ac:dyDescent="0.25">
      <c r="C433" s="8" t="s">
        <v>9</v>
      </c>
      <c r="D433" s="8" t="s">
        <v>10</v>
      </c>
      <c r="E433" s="8" t="s">
        <v>11</v>
      </c>
      <c r="F433" s="8" t="s">
        <v>12</v>
      </c>
    </row>
    <row r="434" spans="3:6" hidden="1" outlineLevel="3" x14ac:dyDescent="0.25">
      <c r="C434" s="6">
        <v>1</v>
      </c>
      <c r="D434" s="4" t="s">
        <v>279</v>
      </c>
      <c r="E434" s="17">
        <v>1200</v>
      </c>
      <c r="F434" s="17">
        <f>$C434*$E434</f>
        <v>1200</v>
      </c>
    </row>
    <row r="435" spans="3:6" hidden="1" outlineLevel="3" x14ac:dyDescent="0.25">
      <c r="C435" s="6">
        <v>1</v>
      </c>
      <c r="D435" s="4" t="s">
        <v>191</v>
      </c>
      <c r="E435" s="17">
        <v>1400</v>
      </c>
      <c r="F435" s="17">
        <f t="shared" ref="F435:F440" si="22">$C435*$E435</f>
        <v>1400</v>
      </c>
    </row>
    <row r="436" spans="3:6" hidden="1" outlineLevel="3" x14ac:dyDescent="0.25">
      <c r="C436" s="6">
        <v>1</v>
      </c>
      <c r="D436" s="4" t="s">
        <v>88</v>
      </c>
      <c r="E436" s="17">
        <v>150</v>
      </c>
      <c r="F436" s="17">
        <f t="shared" si="22"/>
        <v>150</v>
      </c>
    </row>
    <row r="437" spans="3:6" hidden="1" outlineLevel="3" x14ac:dyDescent="0.25">
      <c r="C437" s="6">
        <v>1</v>
      </c>
      <c r="D437" s="4" t="s">
        <v>192</v>
      </c>
      <c r="E437" s="17">
        <v>30</v>
      </c>
      <c r="F437" s="17">
        <f t="shared" si="22"/>
        <v>30</v>
      </c>
    </row>
    <row r="438" spans="3:6" hidden="1" outlineLevel="3" x14ac:dyDescent="0.25">
      <c r="C438" s="6">
        <v>1</v>
      </c>
      <c r="D438" s="4" t="s">
        <v>832</v>
      </c>
      <c r="E438" s="17">
        <v>60</v>
      </c>
      <c r="F438" s="17">
        <f t="shared" si="22"/>
        <v>60</v>
      </c>
    </row>
    <row r="439" spans="3:6" hidden="1" outlineLevel="3" x14ac:dyDescent="0.25">
      <c r="C439" s="6">
        <v>1</v>
      </c>
      <c r="D439" s="4" t="s">
        <v>85</v>
      </c>
      <c r="E439" s="17">
        <v>150</v>
      </c>
      <c r="F439" s="17">
        <f t="shared" si="22"/>
        <v>150</v>
      </c>
    </row>
    <row r="440" spans="3:6" hidden="1" outlineLevel="3" x14ac:dyDescent="0.25">
      <c r="C440" s="6">
        <v>0</v>
      </c>
      <c r="D440" s="10" t="s">
        <v>589</v>
      </c>
      <c r="E440" s="17">
        <v>0</v>
      </c>
      <c r="F440" s="17">
        <f t="shared" si="22"/>
        <v>0</v>
      </c>
    </row>
    <row r="441" spans="3:6" hidden="1" outlineLevel="2" collapsed="1" x14ac:dyDescent="0.25">
      <c r="C441" s="4"/>
      <c r="D441" s="4"/>
      <c r="E441" s="14"/>
      <c r="F441" s="13">
        <f>SUM(F434:F440)</f>
        <v>2990</v>
      </c>
    </row>
    <row r="442" spans="3:6" hidden="1" outlineLevel="2" x14ac:dyDescent="0.25"/>
    <row r="443" spans="3:6" hidden="1" outlineLevel="2" x14ac:dyDescent="0.25">
      <c r="C443" s="145" t="s">
        <v>52</v>
      </c>
      <c r="D443" s="146"/>
      <c r="E443" s="146"/>
      <c r="F443" s="4"/>
    </row>
    <row r="444" spans="3:6" hidden="1" outlineLevel="3" x14ac:dyDescent="0.25">
      <c r="C444" s="8" t="s">
        <v>9</v>
      </c>
      <c r="D444" s="8" t="s">
        <v>10</v>
      </c>
      <c r="E444" s="8" t="s">
        <v>11</v>
      </c>
      <c r="F444" s="8" t="s">
        <v>12</v>
      </c>
    </row>
    <row r="445" spans="3:6" hidden="1" outlineLevel="3" x14ac:dyDescent="0.25">
      <c r="C445" s="9">
        <v>5</v>
      </c>
      <c r="D445" s="4" t="s">
        <v>816</v>
      </c>
      <c r="E445" s="17">
        <v>0.3</v>
      </c>
      <c r="F445" s="17">
        <f>C445*E445</f>
        <v>1.5</v>
      </c>
    </row>
    <row r="446" spans="3:6" hidden="1" outlineLevel="3" x14ac:dyDescent="0.25">
      <c r="C446" s="9">
        <v>50</v>
      </c>
      <c r="D446" s="4" t="s">
        <v>294</v>
      </c>
      <c r="E446" s="17">
        <v>0.7</v>
      </c>
      <c r="F446" s="17">
        <f t="shared" ref="F446:F451" si="23">C446*E446</f>
        <v>35</v>
      </c>
    </row>
    <row r="447" spans="3:6" hidden="1" outlineLevel="3" x14ac:dyDescent="0.25">
      <c r="C447" s="6">
        <v>1</v>
      </c>
      <c r="D447" s="10" t="s">
        <v>518</v>
      </c>
      <c r="E447" s="15">
        <v>4</v>
      </c>
      <c r="F447" s="17">
        <f t="shared" si="23"/>
        <v>4</v>
      </c>
    </row>
    <row r="448" spans="3:6" hidden="1" outlineLevel="3" x14ac:dyDescent="0.25">
      <c r="C448" s="9">
        <v>5</v>
      </c>
      <c r="D448" s="10" t="s">
        <v>295</v>
      </c>
      <c r="E448" s="17">
        <v>0.4</v>
      </c>
      <c r="F448" s="17">
        <f t="shared" si="23"/>
        <v>2</v>
      </c>
    </row>
    <row r="449" spans="3:6" hidden="1" outlineLevel="3" x14ac:dyDescent="0.25">
      <c r="C449" s="9">
        <v>5</v>
      </c>
      <c r="D449" s="10" t="s">
        <v>799</v>
      </c>
      <c r="E449" s="15">
        <v>2.5</v>
      </c>
      <c r="F449" s="17">
        <f t="shared" si="23"/>
        <v>12.5</v>
      </c>
    </row>
    <row r="450" spans="3:6" hidden="1" outlineLevel="3" x14ac:dyDescent="0.25">
      <c r="C450" s="9">
        <v>50</v>
      </c>
      <c r="D450" s="10" t="s">
        <v>296</v>
      </c>
      <c r="E450" s="17">
        <v>0.2</v>
      </c>
      <c r="F450" s="17">
        <f t="shared" si="23"/>
        <v>10</v>
      </c>
    </row>
    <row r="451" spans="3:6" hidden="1" outlineLevel="3" x14ac:dyDescent="0.25">
      <c r="C451" s="9">
        <v>0</v>
      </c>
      <c r="D451" s="10" t="s">
        <v>589</v>
      </c>
      <c r="E451" s="17">
        <v>0</v>
      </c>
      <c r="F451" s="17">
        <f t="shared" si="23"/>
        <v>0</v>
      </c>
    </row>
    <row r="452" spans="3:6" hidden="1" outlineLevel="2" collapsed="1" x14ac:dyDescent="0.25">
      <c r="C452" s="4"/>
      <c r="D452" s="4"/>
      <c r="E452" s="14"/>
      <c r="F452" s="13">
        <f>SUM(F445:F451)</f>
        <v>65</v>
      </c>
    </row>
    <row r="453" spans="3:6" hidden="1" outlineLevel="2" x14ac:dyDescent="0.25"/>
    <row r="454" spans="3:6" hidden="1" outlineLevel="2" x14ac:dyDescent="0.25">
      <c r="C454" s="145" t="s">
        <v>519</v>
      </c>
      <c r="D454" s="146"/>
      <c r="E454" s="146"/>
      <c r="F454" s="4"/>
    </row>
    <row r="455" spans="3:6" hidden="1" outlineLevel="3" x14ac:dyDescent="0.25">
      <c r="C455" s="8" t="s">
        <v>9</v>
      </c>
      <c r="D455" s="8" t="s">
        <v>10</v>
      </c>
      <c r="E455" s="8" t="s">
        <v>11</v>
      </c>
      <c r="F455" s="8" t="s">
        <v>12</v>
      </c>
    </row>
    <row r="456" spans="3:6" hidden="1" outlineLevel="3" x14ac:dyDescent="0.25">
      <c r="C456" s="6">
        <v>2</v>
      </c>
      <c r="D456" s="4" t="s">
        <v>594</v>
      </c>
      <c r="E456" s="17">
        <f>F510</f>
        <v>696.22</v>
      </c>
      <c r="F456" s="17">
        <f>C456*E456</f>
        <v>1392.44</v>
      </c>
    </row>
    <row r="457" spans="3:6" hidden="1" outlineLevel="3" x14ac:dyDescent="0.25">
      <c r="C457" s="6">
        <v>5</v>
      </c>
      <c r="D457" s="4" t="s">
        <v>520</v>
      </c>
      <c r="E457" s="17">
        <v>0.3</v>
      </c>
      <c r="F457" s="17">
        <f t="shared" ref="F457:F463" si="24">C457*E457</f>
        <v>1.5</v>
      </c>
    </row>
    <row r="458" spans="3:6" hidden="1" outlineLevel="3" x14ac:dyDescent="0.25">
      <c r="C458" s="6">
        <v>1</v>
      </c>
      <c r="D458" s="4" t="s">
        <v>595</v>
      </c>
      <c r="E458" s="17">
        <v>25</v>
      </c>
      <c r="F458" s="17">
        <f t="shared" si="24"/>
        <v>25</v>
      </c>
    </row>
    <row r="459" spans="3:6" hidden="1" outlineLevel="3" x14ac:dyDescent="0.25">
      <c r="C459" s="6">
        <v>2</v>
      </c>
      <c r="D459" s="4" t="s">
        <v>596</v>
      </c>
      <c r="E459" s="17">
        <v>200</v>
      </c>
      <c r="F459" s="17">
        <f t="shared" si="24"/>
        <v>400</v>
      </c>
    </row>
    <row r="460" spans="3:6" hidden="1" outlineLevel="3" x14ac:dyDescent="0.25">
      <c r="C460" s="6">
        <v>1</v>
      </c>
      <c r="D460" s="4" t="s">
        <v>344</v>
      </c>
      <c r="E460" s="17">
        <f>Sonstiges!F102</f>
        <v>1653.15</v>
      </c>
      <c r="F460" s="17">
        <f t="shared" si="24"/>
        <v>1653.15</v>
      </c>
    </row>
    <row r="461" spans="3:6" hidden="1" outlineLevel="3" x14ac:dyDescent="0.25">
      <c r="C461" s="6">
        <v>5</v>
      </c>
      <c r="D461" s="4" t="s">
        <v>345</v>
      </c>
      <c r="E461" s="17">
        <v>20</v>
      </c>
      <c r="F461" s="17">
        <f t="shared" si="24"/>
        <v>100</v>
      </c>
    </row>
    <row r="462" spans="3:6" hidden="1" outlineLevel="3" x14ac:dyDescent="0.25">
      <c r="C462" s="6">
        <v>10</v>
      </c>
      <c r="D462" s="4" t="s">
        <v>160</v>
      </c>
      <c r="E462" s="17">
        <v>1</v>
      </c>
      <c r="F462" s="17">
        <f t="shared" si="24"/>
        <v>10</v>
      </c>
    </row>
    <row r="463" spans="3:6" hidden="1" outlineLevel="3" x14ac:dyDescent="0.25">
      <c r="C463" s="6">
        <v>0</v>
      </c>
      <c r="D463" s="10" t="s">
        <v>589</v>
      </c>
      <c r="E463" s="17">
        <v>0</v>
      </c>
      <c r="F463" s="17">
        <f t="shared" si="24"/>
        <v>0</v>
      </c>
    </row>
    <row r="464" spans="3:6" hidden="1" outlineLevel="2" collapsed="1" x14ac:dyDescent="0.25">
      <c r="C464" s="6"/>
      <c r="D464" s="4"/>
      <c r="E464" s="14"/>
      <c r="F464" s="13">
        <f>SUM(F456:F463)</f>
        <v>3582.09</v>
      </c>
    </row>
    <row r="465" spans="3:6" hidden="1" outlineLevel="2" x14ac:dyDescent="0.25"/>
    <row r="466" spans="3:6" hidden="1" outlineLevel="2" x14ac:dyDescent="0.25">
      <c r="C466" s="145" t="s">
        <v>268</v>
      </c>
      <c r="D466" s="146"/>
      <c r="E466" s="146"/>
      <c r="F466" s="4"/>
    </row>
    <row r="467" spans="3:6" hidden="1" outlineLevel="3" x14ac:dyDescent="0.25">
      <c r="C467" s="8" t="s">
        <v>9</v>
      </c>
      <c r="D467" s="8" t="s">
        <v>10</v>
      </c>
      <c r="E467" s="8" t="s">
        <v>11</v>
      </c>
      <c r="F467" s="8" t="s">
        <v>12</v>
      </c>
    </row>
    <row r="468" spans="3:6" hidden="1" outlineLevel="3" x14ac:dyDescent="0.25">
      <c r="C468" s="6">
        <v>20</v>
      </c>
      <c r="D468" s="4" t="s">
        <v>523</v>
      </c>
      <c r="E468" s="17">
        <v>0.05</v>
      </c>
      <c r="F468" s="17">
        <f>C468*E468</f>
        <v>1</v>
      </c>
    </row>
    <row r="469" spans="3:6" hidden="1" outlineLevel="3" x14ac:dyDescent="0.25">
      <c r="C469" s="6">
        <v>20</v>
      </c>
      <c r="D469" s="4" t="s">
        <v>524</v>
      </c>
      <c r="E469" s="17">
        <v>2</v>
      </c>
      <c r="F469" s="17">
        <f t="shared" ref="F469:F475" si="25">C469*E469</f>
        <v>40</v>
      </c>
    </row>
    <row r="470" spans="3:6" hidden="1" outlineLevel="3" x14ac:dyDescent="0.25">
      <c r="C470" s="6">
        <v>6</v>
      </c>
      <c r="D470" s="4" t="s">
        <v>272</v>
      </c>
      <c r="E470" s="17">
        <v>15</v>
      </c>
      <c r="F470" s="17">
        <f t="shared" si="25"/>
        <v>90</v>
      </c>
    </row>
    <row r="471" spans="3:6" hidden="1" outlineLevel="3" x14ac:dyDescent="0.25">
      <c r="C471" s="6">
        <v>2</v>
      </c>
      <c r="D471" s="4" t="s">
        <v>527</v>
      </c>
      <c r="E471" s="17">
        <v>40</v>
      </c>
      <c r="F471" s="17">
        <f t="shared" si="25"/>
        <v>80</v>
      </c>
    </row>
    <row r="472" spans="3:6" hidden="1" outlineLevel="3" x14ac:dyDescent="0.25">
      <c r="C472" s="18">
        <v>50</v>
      </c>
      <c r="D472" s="10" t="s">
        <v>528</v>
      </c>
      <c r="E472" s="17">
        <v>1</v>
      </c>
      <c r="F472" s="17">
        <f t="shared" si="25"/>
        <v>50</v>
      </c>
    </row>
    <row r="473" spans="3:6" hidden="1" outlineLevel="3" x14ac:dyDescent="0.25">
      <c r="C473" s="18">
        <v>1</v>
      </c>
      <c r="D473" s="10" t="s">
        <v>529</v>
      </c>
      <c r="E473" s="17">
        <v>10</v>
      </c>
      <c r="F473" s="17">
        <f t="shared" si="25"/>
        <v>10</v>
      </c>
    </row>
    <row r="474" spans="3:6" hidden="1" outlineLevel="3" x14ac:dyDescent="0.25">
      <c r="C474" s="18">
        <v>1</v>
      </c>
      <c r="D474" s="10" t="s">
        <v>530</v>
      </c>
      <c r="E474" s="17">
        <v>25</v>
      </c>
      <c r="F474" s="17">
        <f t="shared" si="25"/>
        <v>25</v>
      </c>
    </row>
    <row r="475" spans="3:6" hidden="1" outlineLevel="3" x14ac:dyDescent="0.25">
      <c r="C475" s="18">
        <v>0</v>
      </c>
      <c r="D475" s="10" t="s">
        <v>589</v>
      </c>
      <c r="E475" s="17">
        <v>0</v>
      </c>
      <c r="F475" s="17">
        <f t="shared" si="25"/>
        <v>0</v>
      </c>
    </row>
    <row r="476" spans="3:6" hidden="1" outlineLevel="2" collapsed="1" x14ac:dyDescent="0.25">
      <c r="C476" s="6"/>
      <c r="D476" s="4"/>
      <c r="E476" s="14"/>
      <c r="F476" s="13">
        <f>SUM(F468:F475)</f>
        <v>296</v>
      </c>
    </row>
    <row r="477" spans="3:6" hidden="1" outlineLevel="2" x14ac:dyDescent="0.25"/>
    <row r="478" spans="3:6" hidden="1" outlineLevel="2" x14ac:dyDescent="0.25">
      <c r="C478" s="145" t="s">
        <v>531</v>
      </c>
      <c r="D478" s="146"/>
      <c r="E478" s="146"/>
      <c r="F478" s="4"/>
    </row>
    <row r="479" spans="3:6" hidden="1" outlineLevel="3" x14ac:dyDescent="0.25">
      <c r="C479" s="8" t="s">
        <v>9</v>
      </c>
      <c r="D479" s="8" t="s">
        <v>10</v>
      </c>
      <c r="E479" s="8" t="s">
        <v>11</v>
      </c>
      <c r="F479" s="8" t="s">
        <v>12</v>
      </c>
    </row>
    <row r="480" spans="3:6" hidden="1" outlineLevel="3" x14ac:dyDescent="0.25">
      <c r="C480" s="18">
        <v>1</v>
      </c>
      <c r="D480" s="10" t="s">
        <v>532</v>
      </c>
      <c r="E480" s="17">
        <v>5</v>
      </c>
      <c r="F480" s="17">
        <f>C480*E480</f>
        <v>5</v>
      </c>
    </row>
    <row r="481" spans="3:6" hidden="1" outlineLevel="3" x14ac:dyDescent="0.25">
      <c r="C481" s="18">
        <v>2</v>
      </c>
      <c r="D481" s="10" t="s">
        <v>534</v>
      </c>
      <c r="E481" s="17">
        <v>2</v>
      </c>
      <c r="F481" s="17">
        <f t="shared" ref="F481:F483" si="26">C481*E481</f>
        <v>4</v>
      </c>
    </row>
    <row r="482" spans="3:6" hidden="1" outlineLevel="3" x14ac:dyDescent="0.25">
      <c r="C482" s="18">
        <v>2</v>
      </c>
      <c r="D482" s="10" t="s">
        <v>535</v>
      </c>
      <c r="E482" s="17">
        <v>5</v>
      </c>
      <c r="F482" s="17">
        <f t="shared" si="26"/>
        <v>10</v>
      </c>
    </row>
    <row r="483" spans="3:6" hidden="1" outlineLevel="3" x14ac:dyDescent="0.25">
      <c r="C483" s="18">
        <v>0</v>
      </c>
      <c r="D483" s="10" t="s">
        <v>589</v>
      </c>
      <c r="E483" s="17">
        <v>0</v>
      </c>
      <c r="F483" s="17">
        <f t="shared" si="26"/>
        <v>0</v>
      </c>
    </row>
    <row r="484" spans="3:6" hidden="1" outlineLevel="2" collapsed="1" x14ac:dyDescent="0.25">
      <c r="C484" s="4"/>
      <c r="D484" s="4"/>
      <c r="E484" s="14"/>
      <c r="F484" s="13">
        <f>SUM(F480:F483)</f>
        <v>19</v>
      </c>
    </row>
    <row r="485" spans="3:6" hidden="1" outlineLevel="2" x14ac:dyDescent="0.25"/>
    <row r="486" spans="3:6" hidden="1" outlineLevel="2" x14ac:dyDescent="0.25">
      <c r="C486" s="145" t="s">
        <v>552</v>
      </c>
      <c r="D486" s="146"/>
      <c r="E486" s="146"/>
      <c r="F486" s="4"/>
    </row>
    <row r="487" spans="3:6" hidden="1" outlineLevel="3" x14ac:dyDescent="0.25">
      <c r="C487" s="8" t="s">
        <v>9</v>
      </c>
      <c r="D487" s="8" t="s">
        <v>10</v>
      </c>
      <c r="E487" s="8" t="s">
        <v>11</v>
      </c>
      <c r="F487" s="8" t="s">
        <v>12</v>
      </c>
    </row>
    <row r="488" spans="3:6" hidden="1" outlineLevel="3" x14ac:dyDescent="0.25">
      <c r="C488" s="6">
        <v>1</v>
      </c>
      <c r="D488" s="4" t="s">
        <v>553</v>
      </c>
      <c r="E488" s="17">
        <v>2</v>
      </c>
      <c r="F488" s="17">
        <f>C488*E488</f>
        <v>2</v>
      </c>
    </row>
    <row r="489" spans="3:6" hidden="1" outlineLevel="3" x14ac:dyDescent="0.25">
      <c r="C489" s="6">
        <v>1</v>
      </c>
      <c r="D489" s="4" t="s">
        <v>554</v>
      </c>
      <c r="E489" s="17">
        <v>1.5</v>
      </c>
      <c r="F489" s="17">
        <f t="shared" ref="F489:F491" si="27">C489*E489</f>
        <v>1.5</v>
      </c>
    </row>
    <row r="490" spans="3:6" hidden="1" outlineLevel="3" x14ac:dyDescent="0.25">
      <c r="C490" s="6">
        <v>1</v>
      </c>
      <c r="D490" s="10" t="s">
        <v>555</v>
      </c>
      <c r="E490" s="17">
        <v>3</v>
      </c>
      <c r="F490" s="17">
        <f t="shared" si="27"/>
        <v>3</v>
      </c>
    </row>
    <row r="491" spans="3:6" hidden="1" outlineLevel="3" x14ac:dyDescent="0.25">
      <c r="C491" s="6">
        <v>0</v>
      </c>
      <c r="D491" s="10" t="s">
        <v>589</v>
      </c>
      <c r="E491" s="17">
        <v>0</v>
      </c>
      <c r="F491" s="17">
        <f t="shared" si="27"/>
        <v>0</v>
      </c>
    </row>
    <row r="492" spans="3:6" hidden="1" outlineLevel="2" collapsed="1" x14ac:dyDescent="0.25">
      <c r="C492" s="4"/>
      <c r="D492" s="4"/>
      <c r="E492" s="14"/>
      <c r="F492" s="13">
        <f>SUM(F488:F491)</f>
        <v>6.5</v>
      </c>
    </row>
    <row r="493" spans="3:6" hidden="1" outlineLevel="2" x14ac:dyDescent="0.25"/>
    <row r="494" spans="3:6" hidden="1" outlineLevel="2" x14ac:dyDescent="0.25">
      <c r="C494" s="145" t="s">
        <v>565</v>
      </c>
      <c r="D494" s="146"/>
      <c r="E494" s="146"/>
      <c r="F494" s="4"/>
    </row>
    <row r="495" spans="3:6" hidden="1" outlineLevel="3" x14ac:dyDescent="0.25">
      <c r="C495" s="8" t="s">
        <v>9</v>
      </c>
      <c r="D495" s="8" t="s">
        <v>10</v>
      </c>
      <c r="E495" s="8" t="s">
        <v>11</v>
      </c>
      <c r="F495" s="8" t="s">
        <v>12</v>
      </c>
    </row>
    <row r="496" spans="3:6" hidden="1" outlineLevel="3" x14ac:dyDescent="0.25">
      <c r="C496" s="6">
        <v>1</v>
      </c>
      <c r="D496" s="4" t="s">
        <v>566</v>
      </c>
      <c r="E496" s="17">
        <v>10</v>
      </c>
      <c r="F496" s="17">
        <f>C496*E496</f>
        <v>10</v>
      </c>
    </row>
    <row r="497" spans="3:6" hidden="1" outlineLevel="3" x14ac:dyDescent="0.25">
      <c r="C497" s="6">
        <v>2</v>
      </c>
      <c r="D497" s="4" t="s">
        <v>567</v>
      </c>
      <c r="E497" s="15">
        <v>5</v>
      </c>
      <c r="F497" s="17">
        <f t="shared" ref="F497:F500" si="28">C497*E497</f>
        <v>10</v>
      </c>
    </row>
    <row r="498" spans="3:6" hidden="1" outlineLevel="3" x14ac:dyDescent="0.25">
      <c r="C498" s="6">
        <v>2</v>
      </c>
      <c r="D498" s="10" t="s">
        <v>568</v>
      </c>
      <c r="E498" s="15">
        <v>5</v>
      </c>
      <c r="F498" s="17">
        <f t="shared" si="28"/>
        <v>10</v>
      </c>
    </row>
    <row r="499" spans="3:6" hidden="1" outlineLevel="3" x14ac:dyDescent="0.25">
      <c r="C499" s="18">
        <v>2</v>
      </c>
      <c r="D499" s="10" t="s">
        <v>569</v>
      </c>
      <c r="E499" s="15">
        <v>5</v>
      </c>
      <c r="F499" s="17">
        <f t="shared" si="28"/>
        <v>10</v>
      </c>
    </row>
    <row r="500" spans="3:6" hidden="1" outlineLevel="3" x14ac:dyDescent="0.25">
      <c r="C500" s="18">
        <v>0</v>
      </c>
      <c r="D500" s="10" t="s">
        <v>589</v>
      </c>
      <c r="E500" s="15">
        <v>0</v>
      </c>
      <c r="F500" s="17">
        <f t="shared" si="28"/>
        <v>0</v>
      </c>
    </row>
    <row r="501" spans="3:6" hidden="1" outlineLevel="2" collapsed="1" x14ac:dyDescent="0.25">
      <c r="C501" s="4"/>
      <c r="D501" s="4"/>
      <c r="E501" s="14"/>
      <c r="F501" s="13">
        <f>SUM(F496:F500)</f>
        <v>40</v>
      </c>
    </row>
    <row r="502" spans="3:6" hidden="1" outlineLevel="2" x14ac:dyDescent="0.25"/>
    <row r="503" spans="3:6" hidden="1" outlineLevel="2" x14ac:dyDescent="0.25">
      <c r="C503" s="145" t="s">
        <v>47</v>
      </c>
      <c r="D503" s="146"/>
      <c r="E503" s="146"/>
      <c r="F503" s="4"/>
    </row>
    <row r="504" spans="3:6" hidden="1" outlineLevel="3" x14ac:dyDescent="0.25">
      <c r="C504" s="8" t="s">
        <v>9</v>
      </c>
      <c r="D504" s="8" t="s">
        <v>10</v>
      </c>
      <c r="E504" s="8" t="s">
        <v>11</v>
      </c>
      <c r="F504" s="8" t="s">
        <v>12</v>
      </c>
    </row>
    <row r="505" spans="3:6" hidden="1" outlineLevel="3" x14ac:dyDescent="0.25">
      <c r="C505" s="16">
        <v>4</v>
      </c>
      <c r="D505" s="4" t="s">
        <v>61</v>
      </c>
      <c r="E505" s="17">
        <v>100</v>
      </c>
      <c r="F505" s="15">
        <f>C505*E505</f>
        <v>400</v>
      </c>
    </row>
    <row r="506" spans="3:6" hidden="1" outlineLevel="3" x14ac:dyDescent="0.25">
      <c r="C506" s="16">
        <v>0</v>
      </c>
      <c r="D506" s="4" t="s">
        <v>589</v>
      </c>
      <c r="E506" s="17">
        <v>0</v>
      </c>
      <c r="F506" s="15">
        <f>C506*E506</f>
        <v>0</v>
      </c>
    </row>
    <row r="507" spans="3:6" hidden="1" outlineLevel="2" collapsed="1" x14ac:dyDescent="0.25">
      <c r="C507" s="16"/>
      <c r="D507" s="4"/>
      <c r="E507" s="14"/>
      <c r="F507" s="13">
        <f>SUM(F505:F506)</f>
        <v>400</v>
      </c>
    </row>
    <row r="508" spans="3:6" hidden="1" outlineLevel="2" x14ac:dyDescent="0.25"/>
    <row r="509" spans="3:6" hidden="1" outlineLevel="2" x14ac:dyDescent="0.25">
      <c r="C509" s="162" t="s">
        <v>594</v>
      </c>
      <c r="D509" s="165"/>
      <c r="E509" s="165"/>
    </row>
    <row r="510" spans="3:6" ht="17.25" hidden="1" outlineLevel="2" x14ac:dyDescent="0.4">
      <c r="F510" s="25">
        <f>F539+F553+F575+F582</f>
        <v>696.22</v>
      </c>
    </row>
    <row r="511" spans="3:6" hidden="1" outlineLevel="3" x14ac:dyDescent="0.25"/>
    <row r="512" spans="3:6" hidden="1" outlineLevel="3" x14ac:dyDescent="0.25">
      <c r="C512" s="145" t="s">
        <v>48</v>
      </c>
      <c r="D512" s="146"/>
      <c r="E512" s="146"/>
      <c r="F512" s="4"/>
    </row>
    <row r="513" spans="3:6" hidden="1" outlineLevel="4" x14ac:dyDescent="0.25">
      <c r="C513" s="8" t="s">
        <v>9</v>
      </c>
      <c r="D513" s="8" t="s">
        <v>10</v>
      </c>
      <c r="E513" s="8" t="s">
        <v>11</v>
      </c>
      <c r="F513" s="8" t="s">
        <v>12</v>
      </c>
    </row>
    <row r="514" spans="3:6" hidden="1" outlineLevel="4" x14ac:dyDescent="0.25">
      <c r="C514" s="6">
        <v>1</v>
      </c>
      <c r="D514" s="4" t="s">
        <v>597</v>
      </c>
      <c r="E514" s="15">
        <v>2</v>
      </c>
      <c r="F514" s="17">
        <f>$C514*$E514</f>
        <v>2</v>
      </c>
    </row>
    <row r="515" spans="3:6" hidden="1" outlineLevel="4" x14ac:dyDescent="0.25">
      <c r="C515" s="6">
        <v>2</v>
      </c>
      <c r="D515" s="4" t="s">
        <v>598</v>
      </c>
      <c r="E515" s="17">
        <v>0.55000000000000004</v>
      </c>
      <c r="F515" s="17">
        <f t="shared" ref="F515:F538" si="29">$C515*$E515</f>
        <v>1.1000000000000001</v>
      </c>
    </row>
    <row r="516" spans="3:6" hidden="1" outlineLevel="4" x14ac:dyDescent="0.25">
      <c r="C516" s="6">
        <v>2</v>
      </c>
      <c r="D516" s="4" t="s">
        <v>599</v>
      </c>
      <c r="E516" s="17">
        <v>0.8</v>
      </c>
      <c r="F516" s="17">
        <f t="shared" si="29"/>
        <v>1.6</v>
      </c>
    </row>
    <row r="517" spans="3:6" hidden="1" outlineLevel="4" x14ac:dyDescent="0.25">
      <c r="C517" s="6">
        <v>1</v>
      </c>
      <c r="D517" s="4" t="s">
        <v>600</v>
      </c>
      <c r="E517" s="17">
        <v>0.5</v>
      </c>
      <c r="F517" s="17">
        <f t="shared" si="29"/>
        <v>0.5</v>
      </c>
    </row>
    <row r="518" spans="3:6" hidden="1" outlineLevel="4" x14ac:dyDescent="0.25">
      <c r="C518" s="6">
        <v>1</v>
      </c>
      <c r="D518" s="4" t="s">
        <v>601</v>
      </c>
      <c r="E518" s="17">
        <v>4</v>
      </c>
      <c r="F518" s="17">
        <f t="shared" si="29"/>
        <v>4</v>
      </c>
    </row>
    <row r="519" spans="3:6" hidden="1" outlineLevel="4" x14ac:dyDescent="0.25">
      <c r="C519" s="6">
        <v>4</v>
      </c>
      <c r="D519" s="4" t="s">
        <v>602</v>
      </c>
      <c r="E519" s="17">
        <v>0.2</v>
      </c>
      <c r="F519" s="17">
        <f t="shared" si="29"/>
        <v>0.8</v>
      </c>
    </row>
    <row r="520" spans="3:6" hidden="1" outlineLevel="4" x14ac:dyDescent="0.25">
      <c r="C520" s="6">
        <v>4</v>
      </c>
      <c r="D520" s="4" t="s">
        <v>603</v>
      </c>
      <c r="E520" s="17">
        <v>0.2</v>
      </c>
      <c r="F520" s="17">
        <f t="shared" si="29"/>
        <v>0.8</v>
      </c>
    </row>
    <row r="521" spans="3:6" hidden="1" outlineLevel="4" x14ac:dyDescent="0.25">
      <c r="C521" s="6">
        <v>2</v>
      </c>
      <c r="D521" s="4" t="s">
        <v>604</v>
      </c>
      <c r="E521" s="17">
        <v>0.2</v>
      </c>
      <c r="F521" s="17">
        <f t="shared" si="29"/>
        <v>0.4</v>
      </c>
    </row>
    <row r="522" spans="3:6" hidden="1" outlineLevel="4" x14ac:dyDescent="0.25">
      <c r="C522" s="6">
        <v>2</v>
      </c>
      <c r="D522" s="4" t="s">
        <v>605</v>
      </c>
      <c r="E522" s="17">
        <v>0.3</v>
      </c>
      <c r="F522" s="17">
        <f t="shared" si="29"/>
        <v>0.6</v>
      </c>
    </row>
    <row r="523" spans="3:6" hidden="1" outlineLevel="4" x14ac:dyDescent="0.25">
      <c r="C523" s="6">
        <v>2</v>
      </c>
      <c r="D523" s="4" t="s">
        <v>606</v>
      </c>
      <c r="E523" s="17">
        <v>0.01</v>
      </c>
      <c r="F523" s="17">
        <f t="shared" si="29"/>
        <v>0.02</v>
      </c>
    </row>
    <row r="524" spans="3:6" hidden="1" outlineLevel="4" x14ac:dyDescent="0.25">
      <c r="C524" s="6">
        <v>1</v>
      </c>
      <c r="D524" s="4" t="s">
        <v>607</v>
      </c>
      <c r="E524" s="17">
        <v>2.5</v>
      </c>
      <c r="F524" s="17">
        <f t="shared" si="29"/>
        <v>2.5</v>
      </c>
    </row>
    <row r="525" spans="3:6" hidden="1" outlineLevel="4" x14ac:dyDescent="0.25">
      <c r="C525" s="6">
        <v>1</v>
      </c>
      <c r="D525" s="4" t="s">
        <v>608</v>
      </c>
      <c r="E525" s="17">
        <v>2</v>
      </c>
      <c r="F525" s="17">
        <f t="shared" si="29"/>
        <v>2</v>
      </c>
    </row>
    <row r="526" spans="3:6" hidden="1" outlineLevel="4" x14ac:dyDescent="0.25">
      <c r="C526" s="6">
        <v>3</v>
      </c>
      <c r="D526" s="4" t="s">
        <v>609</v>
      </c>
      <c r="E526" s="17">
        <v>1.3</v>
      </c>
      <c r="F526" s="17">
        <f t="shared" si="29"/>
        <v>3.9000000000000004</v>
      </c>
    </row>
    <row r="527" spans="3:6" hidden="1" outlineLevel="4" x14ac:dyDescent="0.25">
      <c r="C527" s="6">
        <v>4</v>
      </c>
      <c r="D527" s="4" t="s">
        <v>610</v>
      </c>
      <c r="E527" s="17">
        <v>0.1</v>
      </c>
      <c r="F527" s="17">
        <f t="shared" si="29"/>
        <v>0.4</v>
      </c>
    </row>
    <row r="528" spans="3:6" hidden="1" outlineLevel="4" x14ac:dyDescent="0.25">
      <c r="C528" s="6">
        <v>8</v>
      </c>
      <c r="D528" s="4" t="s">
        <v>611</v>
      </c>
      <c r="E528" s="17">
        <v>0.1</v>
      </c>
      <c r="F528" s="17">
        <f t="shared" si="29"/>
        <v>0.8</v>
      </c>
    </row>
    <row r="529" spans="3:6" hidden="1" outlineLevel="4" x14ac:dyDescent="0.25">
      <c r="C529" s="6">
        <v>6</v>
      </c>
      <c r="D529" s="4" t="s">
        <v>160</v>
      </c>
      <c r="E529" s="17">
        <v>1</v>
      </c>
      <c r="F529" s="17">
        <f t="shared" si="29"/>
        <v>6</v>
      </c>
    </row>
    <row r="530" spans="3:6" hidden="1" outlineLevel="4" x14ac:dyDescent="0.25">
      <c r="C530" s="6">
        <v>1</v>
      </c>
      <c r="D530" s="4" t="s">
        <v>612</v>
      </c>
      <c r="E530" s="17">
        <v>20</v>
      </c>
      <c r="F530" s="17">
        <f t="shared" si="29"/>
        <v>20</v>
      </c>
    </row>
    <row r="531" spans="3:6" hidden="1" outlineLevel="4" x14ac:dyDescent="0.25">
      <c r="C531" s="6">
        <v>1</v>
      </c>
      <c r="D531" s="4" t="s">
        <v>613</v>
      </c>
      <c r="E531" s="17">
        <v>0.9</v>
      </c>
      <c r="F531" s="17">
        <f t="shared" si="29"/>
        <v>0.9</v>
      </c>
    </row>
    <row r="532" spans="3:6" hidden="1" outlineLevel="4" x14ac:dyDescent="0.25">
      <c r="C532" s="6">
        <v>1</v>
      </c>
      <c r="D532" s="4" t="s">
        <v>614</v>
      </c>
      <c r="E532" s="17">
        <v>0.5</v>
      </c>
      <c r="F532" s="17">
        <f t="shared" si="29"/>
        <v>0.5</v>
      </c>
    </row>
    <row r="533" spans="3:6" hidden="1" outlineLevel="4" x14ac:dyDescent="0.25">
      <c r="C533" s="6">
        <v>3</v>
      </c>
      <c r="D533" s="4" t="s">
        <v>615</v>
      </c>
      <c r="E533" s="17">
        <v>0.7</v>
      </c>
      <c r="F533" s="17">
        <f t="shared" si="29"/>
        <v>2.0999999999999996</v>
      </c>
    </row>
    <row r="534" spans="3:6" hidden="1" outlineLevel="4" x14ac:dyDescent="0.25">
      <c r="C534" s="6">
        <v>1</v>
      </c>
      <c r="D534" s="10" t="s">
        <v>1021</v>
      </c>
      <c r="E534" s="17">
        <v>4</v>
      </c>
      <c r="F534" s="17">
        <f t="shared" si="29"/>
        <v>4</v>
      </c>
    </row>
    <row r="535" spans="3:6" hidden="1" outlineLevel="4" x14ac:dyDescent="0.25">
      <c r="C535" s="6">
        <v>1</v>
      </c>
      <c r="D535" s="4" t="s">
        <v>616</v>
      </c>
      <c r="E535" s="17">
        <v>1.4</v>
      </c>
      <c r="F535" s="17">
        <f t="shared" si="29"/>
        <v>1.4</v>
      </c>
    </row>
    <row r="536" spans="3:6" hidden="1" outlineLevel="4" x14ac:dyDescent="0.25">
      <c r="C536" s="6">
        <v>6</v>
      </c>
      <c r="D536" s="4" t="s">
        <v>617</v>
      </c>
      <c r="E536" s="17">
        <v>0.9</v>
      </c>
      <c r="F536" s="17">
        <f t="shared" si="29"/>
        <v>5.4</v>
      </c>
    </row>
    <row r="537" spans="3:6" hidden="1" outlineLevel="4" x14ac:dyDescent="0.25">
      <c r="C537" s="6">
        <v>8</v>
      </c>
      <c r="D537" s="4" t="s">
        <v>618</v>
      </c>
      <c r="E537" s="17">
        <v>0.6</v>
      </c>
      <c r="F537" s="17">
        <f t="shared" si="29"/>
        <v>4.8</v>
      </c>
    </row>
    <row r="538" spans="3:6" hidden="1" outlineLevel="4" x14ac:dyDescent="0.25">
      <c r="C538" s="6">
        <v>0</v>
      </c>
      <c r="D538" s="10" t="s">
        <v>589</v>
      </c>
      <c r="E538" s="17">
        <v>0</v>
      </c>
      <c r="F538" s="17">
        <f t="shared" si="29"/>
        <v>0</v>
      </c>
    </row>
    <row r="539" spans="3:6" hidden="1" outlineLevel="3" collapsed="1" x14ac:dyDescent="0.25">
      <c r="C539" s="4"/>
      <c r="D539" s="4"/>
      <c r="E539" s="14"/>
      <c r="F539" s="13">
        <f>SUM(F514:F538)</f>
        <v>66.52</v>
      </c>
    </row>
    <row r="540" spans="3:6" hidden="1" outlineLevel="3" x14ac:dyDescent="0.25"/>
    <row r="541" spans="3:6" hidden="1" outlineLevel="3" x14ac:dyDescent="0.25">
      <c r="C541" s="145" t="s">
        <v>52</v>
      </c>
      <c r="D541" s="146"/>
      <c r="E541" s="146"/>
      <c r="F541" s="4"/>
    </row>
    <row r="542" spans="3:6" hidden="1" outlineLevel="4" x14ac:dyDescent="0.25">
      <c r="C542" s="8" t="s">
        <v>9</v>
      </c>
      <c r="D542" s="8" t="s">
        <v>10</v>
      </c>
      <c r="E542" s="8" t="s">
        <v>11</v>
      </c>
      <c r="F542" s="8" t="s">
        <v>12</v>
      </c>
    </row>
    <row r="543" spans="3:6" hidden="1" outlineLevel="4" x14ac:dyDescent="0.25">
      <c r="C543" s="6">
        <v>50</v>
      </c>
      <c r="D543" s="4" t="s">
        <v>80</v>
      </c>
      <c r="E543" s="17">
        <v>0.6</v>
      </c>
      <c r="F543" s="17">
        <f>$C543*$E543</f>
        <v>30</v>
      </c>
    </row>
    <row r="544" spans="3:6" hidden="1" outlineLevel="4" x14ac:dyDescent="0.25">
      <c r="C544" s="6">
        <v>30</v>
      </c>
      <c r="D544" s="4" t="s">
        <v>619</v>
      </c>
      <c r="E544" s="17">
        <v>0.7</v>
      </c>
      <c r="F544" s="17">
        <f t="shared" ref="F544:F552" si="30">$C544*$E544</f>
        <v>21</v>
      </c>
    </row>
    <row r="545" spans="3:6" hidden="1" outlineLevel="4" x14ac:dyDescent="0.25">
      <c r="C545" s="6">
        <v>1</v>
      </c>
      <c r="D545" s="4" t="s">
        <v>620</v>
      </c>
      <c r="E545" s="17">
        <v>1.5</v>
      </c>
      <c r="F545" s="17">
        <f t="shared" si="30"/>
        <v>1.5</v>
      </c>
    </row>
    <row r="546" spans="3:6" hidden="1" outlineLevel="4" x14ac:dyDescent="0.25">
      <c r="C546" s="6">
        <v>1</v>
      </c>
      <c r="D546" s="4" t="s">
        <v>621</v>
      </c>
      <c r="E546" s="15">
        <v>45</v>
      </c>
      <c r="F546" s="17">
        <f t="shared" si="30"/>
        <v>45</v>
      </c>
    </row>
    <row r="547" spans="3:6" hidden="1" outlineLevel="4" x14ac:dyDescent="0.25">
      <c r="C547" s="6">
        <v>1</v>
      </c>
      <c r="D547" s="4" t="s">
        <v>622</v>
      </c>
      <c r="E547" s="17">
        <v>10</v>
      </c>
      <c r="F547" s="17">
        <f t="shared" si="30"/>
        <v>10</v>
      </c>
    </row>
    <row r="548" spans="3:6" hidden="1" outlineLevel="4" x14ac:dyDescent="0.25">
      <c r="C548" s="6">
        <v>4</v>
      </c>
      <c r="D548" s="4" t="s">
        <v>76</v>
      </c>
      <c r="E548" s="17">
        <v>3</v>
      </c>
      <c r="F548" s="17">
        <f t="shared" si="30"/>
        <v>12</v>
      </c>
    </row>
    <row r="549" spans="3:6" hidden="1" outlineLevel="4" x14ac:dyDescent="0.25">
      <c r="C549" s="6">
        <v>10</v>
      </c>
      <c r="D549" s="4" t="s">
        <v>623</v>
      </c>
      <c r="E549" s="17">
        <v>0.4</v>
      </c>
      <c r="F549" s="17">
        <f t="shared" si="30"/>
        <v>4</v>
      </c>
    </row>
    <row r="550" spans="3:6" hidden="1" outlineLevel="4" x14ac:dyDescent="0.25">
      <c r="C550" s="6">
        <v>2</v>
      </c>
      <c r="D550" s="4" t="s">
        <v>624</v>
      </c>
      <c r="E550" s="17">
        <v>2</v>
      </c>
      <c r="F550" s="17">
        <f t="shared" si="30"/>
        <v>4</v>
      </c>
    </row>
    <row r="551" spans="3:6" hidden="1" outlineLevel="4" x14ac:dyDescent="0.25">
      <c r="C551" s="6">
        <v>10</v>
      </c>
      <c r="D551" s="4" t="s">
        <v>817</v>
      </c>
      <c r="E551" s="17">
        <v>3.2</v>
      </c>
      <c r="F551" s="17">
        <f t="shared" si="30"/>
        <v>32</v>
      </c>
    </row>
    <row r="552" spans="3:6" hidden="1" outlineLevel="4" x14ac:dyDescent="0.25">
      <c r="C552" s="6">
        <v>0</v>
      </c>
      <c r="D552" s="10" t="s">
        <v>589</v>
      </c>
      <c r="E552" s="17">
        <v>0</v>
      </c>
      <c r="F552" s="17">
        <f t="shared" si="30"/>
        <v>0</v>
      </c>
    </row>
    <row r="553" spans="3:6" hidden="1" outlineLevel="3" collapsed="1" x14ac:dyDescent="0.25">
      <c r="C553" s="4"/>
      <c r="D553" s="4"/>
      <c r="E553" s="14"/>
      <c r="F553" s="13">
        <f>SUM(F543:F552)</f>
        <v>159.5</v>
      </c>
    </row>
    <row r="554" spans="3:6" hidden="1" outlineLevel="3" x14ac:dyDescent="0.25"/>
    <row r="555" spans="3:6" hidden="1" outlineLevel="3" x14ac:dyDescent="0.25">
      <c r="C555" s="145" t="s">
        <v>570</v>
      </c>
      <c r="D555" s="146"/>
      <c r="E555" s="146"/>
      <c r="F555" s="4"/>
    </row>
    <row r="556" spans="3:6" hidden="1" outlineLevel="4" x14ac:dyDescent="0.25">
      <c r="C556" s="8" t="s">
        <v>9</v>
      </c>
      <c r="D556" s="8" t="s">
        <v>10</v>
      </c>
      <c r="E556" s="8" t="s">
        <v>11</v>
      </c>
      <c r="F556" s="8" t="s">
        <v>12</v>
      </c>
    </row>
    <row r="557" spans="3:6" hidden="1" outlineLevel="4" x14ac:dyDescent="0.25">
      <c r="C557" s="6">
        <v>50</v>
      </c>
      <c r="D557" s="4" t="s">
        <v>625</v>
      </c>
      <c r="E557" s="17">
        <v>0.04</v>
      </c>
      <c r="F557" s="17">
        <f>$C557*$E557</f>
        <v>2</v>
      </c>
    </row>
    <row r="558" spans="3:6" hidden="1" outlineLevel="4" x14ac:dyDescent="0.25">
      <c r="C558" s="6">
        <v>10</v>
      </c>
      <c r="D558" s="4" t="s">
        <v>626</v>
      </c>
      <c r="E558" s="17">
        <v>0.02</v>
      </c>
      <c r="F558" s="17">
        <f t="shared" ref="F558:F574" si="31">$C558*$E558</f>
        <v>0.2</v>
      </c>
    </row>
    <row r="559" spans="3:6" hidden="1" outlineLevel="4" x14ac:dyDescent="0.25">
      <c r="C559" s="6">
        <v>1</v>
      </c>
      <c r="D559" s="4" t="s">
        <v>627</v>
      </c>
      <c r="E559" s="17">
        <v>1</v>
      </c>
      <c r="F559" s="17">
        <f t="shared" si="31"/>
        <v>1</v>
      </c>
    </row>
    <row r="560" spans="3:6" hidden="1" outlineLevel="4" x14ac:dyDescent="0.25">
      <c r="C560" s="6">
        <v>2</v>
      </c>
      <c r="D560" s="4" t="s">
        <v>628</v>
      </c>
      <c r="E560" s="17">
        <v>0.8</v>
      </c>
      <c r="F560" s="17">
        <f t="shared" si="31"/>
        <v>1.6</v>
      </c>
    </row>
    <row r="561" spans="3:6" hidden="1" outlineLevel="4" x14ac:dyDescent="0.25">
      <c r="C561" s="6">
        <v>2</v>
      </c>
      <c r="D561" s="4" t="s">
        <v>629</v>
      </c>
      <c r="E561" s="17">
        <v>6</v>
      </c>
      <c r="F561" s="17">
        <f t="shared" si="31"/>
        <v>12</v>
      </c>
    </row>
    <row r="562" spans="3:6" hidden="1" outlineLevel="4" x14ac:dyDescent="0.25">
      <c r="C562" s="63">
        <v>3</v>
      </c>
      <c r="D562" s="4" t="s">
        <v>630</v>
      </c>
      <c r="E562" s="17">
        <v>12</v>
      </c>
      <c r="F562" s="17">
        <f t="shared" si="31"/>
        <v>36</v>
      </c>
    </row>
    <row r="563" spans="3:6" hidden="1" outlineLevel="4" x14ac:dyDescent="0.25">
      <c r="C563" s="6">
        <v>1</v>
      </c>
      <c r="D563" s="4" t="s">
        <v>631</v>
      </c>
      <c r="E563" s="17">
        <v>5</v>
      </c>
      <c r="F563" s="17">
        <f t="shared" si="31"/>
        <v>5</v>
      </c>
    </row>
    <row r="564" spans="3:6" hidden="1" outlineLevel="4" x14ac:dyDescent="0.25">
      <c r="C564" s="6">
        <v>3</v>
      </c>
      <c r="D564" s="4" t="s">
        <v>632</v>
      </c>
      <c r="E564" s="17">
        <v>1.2</v>
      </c>
      <c r="F564" s="17">
        <f t="shared" si="31"/>
        <v>3.5999999999999996</v>
      </c>
    </row>
    <row r="565" spans="3:6" hidden="1" outlineLevel="4" x14ac:dyDescent="0.25">
      <c r="C565" s="6">
        <v>10</v>
      </c>
      <c r="D565" s="4" t="s">
        <v>633</v>
      </c>
      <c r="E565" s="17">
        <v>0.02</v>
      </c>
      <c r="F565" s="17">
        <f t="shared" si="31"/>
        <v>0.2</v>
      </c>
    </row>
    <row r="566" spans="3:6" hidden="1" outlineLevel="4" x14ac:dyDescent="0.25">
      <c r="C566" s="6">
        <v>1</v>
      </c>
      <c r="D566" s="4" t="s">
        <v>634</v>
      </c>
      <c r="E566" s="17">
        <v>8</v>
      </c>
      <c r="F566" s="17">
        <f t="shared" si="31"/>
        <v>8</v>
      </c>
    </row>
    <row r="567" spans="3:6" hidden="1" outlineLevel="4" x14ac:dyDescent="0.25">
      <c r="C567" s="6">
        <v>1</v>
      </c>
      <c r="D567" s="4" t="s">
        <v>635</v>
      </c>
      <c r="E567" s="17">
        <v>5</v>
      </c>
      <c r="F567" s="17">
        <f t="shared" si="31"/>
        <v>5</v>
      </c>
    </row>
    <row r="568" spans="3:6" hidden="1" outlineLevel="4" x14ac:dyDescent="0.25">
      <c r="C568" s="6">
        <v>2</v>
      </c>
      <c r="D568" s="4" t="s">
        <v>636</v>
      </c>
      <c r="E568" s="17">
        <v>2</v>
      </c>
      <c r="F568" s="17">
        <f t="shared" si="31"/>
        <v>4</v>
      </c>
    </row>
    <row r="569" spans="3:6" hidden="1" outlineLevel="4" x14ac:dyDescent="0.25">
      <c r="C569" s="6">
        <v>1</v>
      </c>
      <c r="D569" s="4" t="s">
        <v>637</v>
      </c>
      <c r="E569" s="17">
        <v>25</v>
      </c>
      <c r="F569" s="17">
        <f t="shared" si="31"/>
        <v>25</v>
      </c>
    </row>
    <row r="570" spans="3:6" hidden="1" outlineLevel="4" x14ac:dyDescent="0.25">
      <c r="C570" s="6">
        <v>1</v>
      </c>
      <c r="D570" s="4" t="s">
        <v>638</v>
      </c>
      <c r="E570" s="17">
        <v>20</v>
      </c>
      <c r="F570" s="17">
        <f t="shared" si="31"/>
        <v>20</v>
      </c>
    </row>
    <row r="571" spans="3:6" hidden="1" outlineLevel="4" x14ac:dyDescent="0.25">
      <c r="C571" s="6">
        <v>10</v>
      </c>
      <c r="D571" s="4" t="s">
        <v>639</v>
      </c>
      <c r="E571" s="17">
        <v>0.03</v>
      </c>
      <c r="F571" s="17">
        <f t="shared" si="31"/>
        <v>0.3</v>
      </c>
    </row>
    <row r="572" spans="3:6" hidden="1" outlineLevel="4" x14ac:dyDescent="0.25">
      <c r="C572" s="6">
        <v>2</v>
      </c>
      <c r="D572" s="4" t="s">
        <v>640</v>
      </c>
      <c r="E572" s="17">
        <v>0.45</v>
      </c>
      <c r="F572" s="17">
        <f t="shared" si="31"/>
        <v>0.9</v>
      </c>
    </row>
    <row r="573" spans="3:6" hidden="1" outlineLevel="4" x14ac:dyDescent="0.25">
      <c r="C573" s="6">
        <v>10</v>
      </c>
      <c r="D573" s="4" t="s">
        <v>641</v>
      </c>
      <c r="E573" s="17">
        <v>0.04</v>
      </c>
      <c r="F573" s="17">
        <f t="shared" si="31"/>
        <v>0.4</v>
      </c>
    </row>
    <row r="574" spans="3:6" hidden="1" outlineLevel="4" x14ac:dyDescent="0.25">
      <c r="C574" s="6">
        <v>0</v>
      </c>
      <c r="D574" s="10" t="s">
        <v>589</v>
      </c>
      <c r="E574" s="17">
        <v>0</v>
      </c>
      <c r="F574" s="17">
        <f t="shared" si="31"/>
        <v>0</v>
      </c>
    </row>
    <row r="575" spans="3:6" hidden="1" outlineLevel="3" collapsed="1" x14ac:dyDescent="0.25">
      <c r="C575" s="4"/>
      <c r="D575" s="4"/>
      <c r="E575" s="14"/>
      <c r="F575" s="13">
        <f>SUM(F557:F574)</f>
        <v>125.2</v>
      </c>
    </row>
    <row r="576" spans="3:6" hidden="1" outlineLevel="3" x14ac:dyDescent="0.25"/>
    <row r="577" spans="3:7" hidden="1" outlineLevel="3" x14ac:dyDescent="0.25">
      <c r="C577" s="145" t="s">
        <v>47</v>
      </c>
      <c r="D577" s="146"/>
      <c r="E577" s="146"/>
      <c r="F577" s="4"/>
    </row>
    <row r="578" spans="3:7" hidden="1" outlineLevel="4" x14ac:dyDescent="0.25">
      <c r="C578" s="8" t="s">
        <v>9</v>
      </c>
      <c r="D578" s="8" t="s">
        <v>10</v>
      </c>
      <c r="E578" s="8" t="s">
        <v>11</v>
      </c>
      <c r="F578" s="8" t="s">
        <v>12</v>
      </c>
    </row>
    <row r="579" spans="3:7" hidden="1" outlineLevel="4" x14ac:dyDescent="0.25">
      <c r="C579" s="9">
        <v>1</v>
      </c>
      <c r="D579" s="4" t="s">
        <v>642</v>
      </c>
      <c r="E579" s="17">
        <v>100</v>
      </c>
      <c r="F579" s="17">
        <f>C579*E579</f>
        <v>100</v>
      </c>
    </row>
    <row r="580" spans="3:7" hidden="1" outlineLevel="4" x14ac:dyDescent="0.25">
      <c r="C580" s="18">
        <v>7</v>
      </c>
      <c r="D580" s="10" t="s">
        <v>167</v>
      </c>
      <c r="E580" s="15">
        <v>35</v>
      </c>
      <c r="F580" s="17">
        <f t="shared" ref="F580:F581" si="32">C580*E580</f>
        <v>245</v>
      </c>
    </row>
    <row r="581" spans="3:7" hidden="1" outlineLevel="4" x14ac:dyDescent="0.25">
      <c r="C581" s="18">
        <v>0</v>
      </c>
      <c r="D581" s="10" t="s">
        <v>589</v>
      </c>
      <c r="E581" s="15">
        <v>0</v>
      </c>
      <c r="F581" s="17">
        <f t="shared" si="32"/>
        <v>0</v>
      </c>
    </row>
    <row r="582" spans="3:7" hidden="1" outlineLevel="3" collapsed="1" x14ac:dyDescent="0.25">
      <c r="C582" s="4"/>
      <c r="D582" s="4"/>
      <c r="E582" s="14"/>
      <c r="F582" s="13">
        <f>SUM(F579:F581)</f>
        <v>345</v>
      </c>
    </row>
    <row r="583" spans="3:7" hidden="1" outlineLevel="3" x14ac:dyDescent="0.25"/>
    <row r="584" spans="3:7" hidden="1" outlineLevel="2" collapsed="1" x14ac:dyDescent="0.25"/>
    <row r="585" spans="3:7" hidden="1" outlineLevel="2" x14ac:dyDescent="0.25"/>
    <row r="586" spans="3:7" hidden="1" outlineLevel="1" collapsed="1" x14ac:dyDescent="0.25"/>
    <row r="587" spans="3:7" hidden="1" outlineLevel="1" x14ac:dyDescent="0.25">
      <c r="C587" s="160" t="s">
        <v>20</v>
      </c>
      <c r="D587" s="160"/>
      <c r="E587" s="160"/>
      <c r="F587" s="160"/>
    </row>
    <row r="588" spans="3:7" ht="17.25" hidden="1" outlineLevel="1" x14ac:dyDescent="0.4">
      <c r="G588" s="25">
        <f>F598+F604</f>
        <v>15384</v>
      </c>
    </row>
    <row r="589" spans="3:7" hidden="1" outlineLevel="2" x14ac:dyDescent="0.25"/>
    <row r="590" spans="3:7" hidden="1" outlineLevel="2" x14ac:dyDescent="0.25">
      <c r="C590" s="154" t="s">
        <v>331</v>
      </c>
      <c r="D590" s="154"/>
      <c r="E590" s="154"/>
    </row>
    <row r="591" spans="3:7" hidden="1" outlineLevel="3" x14ac:dyDescent="0.25">
      <c r="C591" s="1" t="s">
        <v>9</v>
      </c>
      <c r="D591" s="1" t="s">
        <v>10</v>
      </c>
      <c r="E591" s="1" t="s">
        <v>11</v>
      </c>
      <c r="F591" s="8" t="s">
        <v>12</v>
      </c>
    </row>
    <row r="592" spans="3:7" hidden="1" outlineLevel="3" x14ac:dyDescent="0.25">
      <c r="C592" s="2">
        <f>G351</f>
        <v>1</v>
      </c>
      <c r="D592" t="s">
        <v>28</v>
      </c>
      <c r="E592" s="12">
        <f>Personalkosten!H15</f>
        <v>1656</v>
      </c>
      <c r="F592" s="12">
        <f>C592*E592</f>
        <v>1656</v>
      </c>
    </row>
    <row r="593" spans="3:7" hidden="1" outlineLevel="3" x14ac:dyDescent="0.25">
      <c r="C593" s="2">
        <f>G352</f>
        <v>1</v>
      </c>
      <c r="D593" t="s">
        <v>17</v>
      </c>
      <c r="E593" s="12">
        <f>Personalkosten!H20</f>
        <v>138</v>
      </c>
      <c r="F593" s="12">
        <f t="shared" ref="F593:F597" si="33">C593*E593</f>
        <v>138</v>
      </c>
    </row>
    <row r="594" spans="3:7" hidden="1" outlineLevel="3" x14ac:dyDescent="0.25">
      <c r="C594" s="2">
        <f>G352+G353+G354</f>
        <v>5</v>
      </c>
      <c r="D594" t="s">
        <v>36</v>
      </c>
      <c r="E594" s="12">
        <f>Personalkosten!H21</f>
        <v>828</v>
      </c>
      <c r="F594" s="12">
        <f t="shared" si="33"/>
        <v>4140</v>
      </c>
    </row>
    <row r="595" spans="3:7" hidden="1" outlineLevel="3" x14ac:dyDescent="0.25">
      <c r="C595" s="2">
        <f>G352+G353</f>
        <v>3</v>
      </c>
      <c r="D595" t="s">
        <v>39</v>
      </c>
      <c r="E595" s="12">
        <f>Personalkosten!H22</f>
        <v>276</v>
      </c>
      <c r="F595" s="12">
        <f t="shared" si="33"/>
        <v>828</v>
      </c>
    </row>
    <row r="596" spans="3:7" hidden="1" outlineLevel="3" x14ac:dyDescent="0.25">
      <c r="C596" s="2">
        <f>G354</f>
        <v>2</v>
      </c>
      <c r="D596" t="s">
        <v>40</v>
      </c>
      <c r="E596" s="12">
        <f>Personalkosten!H23</f>
        <v>1656</v>
      </c>
      <c r="F596" s="12">
        <f t="shared" si="33"/>
        <v>3312</v>
      </c>
    </row>
    <row r="597" spans="3:7" hidden="1" outlineLevel="3" x14ac:dyDescent="0.25">
      <c r="C597" s="2">
        <v>0</v>
      </c>
      <c r="D597" t="s">
        <v>589</v>
      </c>
      <c r="E597">
        <v>0</v>
      </c>
      <c r="F597" s="12">
        <f t="shared" si="33"/>
        <v>0</v>
      </c>
    </row>
    <row r="598" spans="3:7" hidden="1" outlineLevel="2" collapsed="1" x14ac:dyDescent="0.25">
      <c r="F598" s="11">
        <f>SUM(F592:F597)</f>
        <v>10074</v>
      </c>
    </row>
    <row r="599" spans="3:7" hidden="1" outlineLevel="2" x14ac:dyDescent="0.25"/>
    <row r="600" spans="3:7" hidden="1" outlineLevel="2" x14ac:dyDescent="0.25">
      <c r="C600" s="154" t="s">
        <v>18</v>
      </c>
      <c r="D600" s="154"/>
      <c r="E600" s="154"/>
    </row>
    <row r="601" spans="3:7" hidden="1" outlineLevel="3" x14ac:dyDescent="0.25">
      <c r="C601" s="1" t="s">
        <v>9</v>
      </c>
      <c r="D601" s="1" t="s">
        <v>10</v>
      </c>
      <c r="E601" s="1" t="s">
        <v>11</v>
      </c>
      <c r="F601" s="8" t="s">
        <v>12</v>
      </c>
    </row>
    <row r="602" spans="3:7" hidden="1" outlineLevel="3" x14ac:dyDescent="0.25">
      <c r="C602" s="2">
        <f>SUM(G351:G354)</f>
        <v>6</v>
      </c>
      <c r="D602" t="s">
        <v>18</v>
      </c>
      <c r="E602" s="12">
        <f>Personalkosten!I33</f>
        <v>885</v>
      </c>
      <c r="F602" s="12">
        <f>C602*E602</f>
        <v>5310</v>
      </c>
    </row>
    <row r="603" spans="3:7" hidden="1" outlineLevel="3" x14ac:dyDescent="0.25">
      <c r="C603" s="2">
        <v>0</v>
      </c>
      <c r="D603" t="s">
        <v>589</v>
      </c>
      <c r="E603">
        <v>0</v>
      </c>
      <c r="F603" s="12">
        <f>C603*E603</f>
        <v>0</v>
      </c>
    </row>
    <row r="604" spans="3:7" hidden="1" outlineLevel="2" collapsed="1" x14ac:dyDescent="0.25">
      <c r="F604" s="11">
        <f>SUM(F602:F603)</f>
        <v>5310</v>
      </c>
    </row>
    <row r="605" spans="3:7" hidden="1" outlineLevel="1" collapsed="1" x14ac:dyDescent="0.25"/>
    <row r="606" spans="3:7" hidden="1" outlineLevel="1" x14ac:dyDescent="0.25"/>
    <row r="607" spans="3:7" hidden="1" outlineLevel="1" x14ac:dyDescent="0.25">
      <c r="C607" s="155" t="s">
        <v>12</v>
      </c>
      <c r="D607" s="155"/>
      <c r="E607" s="155"/>
      <c r="F607" s="155"/>
    </row>
    <row r="608" spans="3:7" ht="17.25" collapsed="1" x14ac:dyDescent="0.4">
      <c r="G608" s="47">
        <f>G361+G588</f>
        <v>78623.09</v>
      </c>
    </row>
    <row r="610" spans="3:6" ht="15.75" thickBot="1" x14ac:dyDescent="0.3"/>
    <row r="611" spans="3:6" ht="30.75" customHeight="1" thickBot="1" x14ac:dyDescent="0.3">
      <c r="C611" s="156" t="s">
        <v>769</v>
      </c>
      <c r="D611" s="157"/>
      <c r="E611" s="157"/>
      <c r="F611" s="158"/>
    </row>
    <row r="612" spans="3:6" ht="15" hidden="1" customHeight="1" outlineLevel="1" x14ac:dyDescent="0.25"/>
    <row r="613" spans="3:6" ht="15" hidden="1" customHeight="1" outlineLevel="1" x14ac:dyDescent="0.25"/>
    <row r="614" spans="3:6" ht="15" hidden="1" customHeight="1" outlineLevel="1" x14ac:dyDescent="0.25">
      <c r="C614" s="159" t="s">
        <v>336</v>
      </c>
      <c r="D614" s="159"/>
      <c r="E614" s="159"/>
      <c r="F614" s="4"/>
    </row>
    <row r="615" spans="3:6" ht="15" hidden="1" customHeight="1" outlineLevel="2" x14ac:dyDescent="0.25">
      <c r="C615" s="8" t="s">
        <v>9</v>
      </c>
      <c r="D615" s="8" t="s">
        <v>10</v>
      </c>
      <c r="E615" s="8" t="s">
        <v>11</v>
      </c>
      <c r="F615" s="8" t="s">
        <v>12</v>
      </c>
    </row>
    <row r="616" spans="3:6" ht="15" hidden="1" customHeight="1" outlineLevel="2" x14ac:dyDescent="0.25">
      <c r="C616" s="6">
        <v>1</v>
      </c>
      <c r="D616" s="4" t="s">
        <v>46</v>
      </c>
      <c r="E616" s="14">
        <v>6</v>
      </c>
      <c r="F616" s="14">
        <f>C616*E616</f>
        <v>6</v>
      </c>
    </row>
    <row r="617" spans="3:6" ht="15" hidden="1" customHeight="1" outlineLevel="2" x14ac:dyDescent="0.25">
      <c r="C617" s="6">
        <v>1</v>
      </c>
      <c r="D617" s="4" t="s">
        <v>45</v>
      </c>
      <c r="E617" s="14">
        <v>14</v>
      </c>
      <c r="F617" s="14">
        <f>C617*E617</f>
        <v>14</v>
      </c>
    </row>
    <row r="618" spans="3:6" ht="15" hidden="1" customHeight="1" outlineLevel="2" x14ac:dyDescent="0.25">
      <c r="C618" s="2">
        <v>0</v>
      </c>
      <c r="D618" s="10" t="s">
        <v>589</v>
      </c>
      <c r="E618" s="12">
        <v>0</v>
      </c>
      <c r="F618" s="14">
        <f>C618*E618</f>
        <v>0</v>
      </c>
    </row>
    <row r="619" spans="3:6" ht="15" hidden="1" customHeight="1" outlineLevel="1" collapsed="1" x14ac:dyDescent="0.25">
      <c r="F619" s="24">
        <f>SUM(F616:F618)/2</f>
        <v>10</v>
      </c>
    </row>
    <row r="620" spans="3:6" ht="15" hidden="1" customHeight="1" outlineLevel="1" x14ac:dyDescent="0.25"/>
    <row r="621" spans="3:6" ht="15" hidden="1" customHeight="1" outlineLevel="1" x14ac:dyDescent="0.25">
      <c r="C621" s="164" t="s">
        <v>582</v>
      </c>
      <c r="D621" s="164"/>
      <c r="E621" s="164"/>
    </row>
    <row r="622" spans="3:6" ht="15" hidden="1" customHeight="1" outlineLevel="2" x14ac:dyDescent="0.25">
      <c r="C622" s="8" t="s">
        <v>11</v>
      </c>
      <c r="D622" s="8" t="s">
        <v>10</v>
      </c>
      <c r="E622" s="8" t="s">
        <v>509</v>
      </c>
      <c r="F622" s="8" t="s">
        <v>510</v>
      </c>
    </row>
    <row r="623" spans="3:6" ht="15" hidden="1" customHeight="1" outlineLevel="2" x14ac:dyDescent="0.25">
      <c r="C623" s="12">
        <v>2</v>
      </c>
      <c r="D623" s="10" t="s">
        <v>573</v>
      </c>
      <c r="E623" s="6">
        <v>1</v>
      </c>
      <c r="F623" s="12">
        <f>C623/E623</f>
        <v>2</v>
      </c>
    </row>
    <row r="624" spans="3:6" ht="15" hidden="1" customHeight="1" outlineLevel="2" x14ac:dyDescent="0.25">
      <c r="C624" s="12">
        <v>0.7</v>
      </c>
      <c r="D624" s="10" t="s">
        <v>580</v>
      </c>
      <c r="E624" s="6">
        <v>4</v>
      </c>
      <c r="F624" s="12">
        <f t="shared" ref="F624:F629" si="34">C624/E624</f>
        <v>0.17499999999999999</v>
      </c>
    </row>
    <row r="625" spans="3:6" ht="15" hidden="1" customHeight="1" outlineLevel="2" x14ac:dyDescent="0.25">
      <c r="C625" s="12">
        <v>5</v>
      </c>
      <c r="D625" s="10" t="s">
        <v>579</v>
      </c>
      <c r="E625" s="6">
        <v>4</v>
      </c>
      <c r="F625" s="12">
        <f t="shared" si="34"/>
        <v>1.25</v>
      </c>
    </row>
    <row r="626" spans="3:6" ht="15" hidden="1" customHeight="1" outlineLevel="2" x14ac:dyDescent="0.25">
      <c r="C626" s="12">
        <v>6</v>
      </c>
      <c r="D626" s="10" t="s">
        <v>583</v>
      </c>
      <c r="E626" s="6">
        <v>2</v>
      </c>
      <c r="F626" s="12">
        <f t="shared" si="34"/>
        <v>3</v>
      </c>
    </row>
    <row r="627" spans="3:6" ht="15" hidden="1" customHeight="1" outlineLevel="2" x14ac:dyDescent="0.25">
      <c r="C627" s="12">
        <v>3</v>
      </c>
      <c r="D627" s="10" t="s">
        <v>643</v>
      </c>
      <c r="E627" s="18">
        <v>4</v>
      </c>
      <c r="F627" s="12">
        <f t="shared" si="34"/>
        <v>0.75</v>
      </c>
    </row>
    <row r="628" spans="3:6" ht="15" hidden="1" customHeight="1" outlineLevel="2" x14ac:dyDescent="0.25">
      <c r="C628" s="12">
        <v>0.9</v>
      </c>
      <c r="D628" s="10" t="s">
        <v>644</v>
      </c>
      <c r="E628" s="18">
        <v>1</v>
      </c>
      <c r="F628" s="12">
        <f t="shared" si="34"/>
        <v>0.9</v>
      </c>
    </row>
    <row r="629" spans="3:6" ht="15" hidden="1" customHeight="1" outlineLevel="2" x14ac:dyDescent="0.25">
      <c r="C629" s="12">
        <v>0</v>
      </c>
      <c r="D629" s="10" t="s">
        <v>589</v>
      </c>
      <c r="E629" s="18">
        <v>1</v>
      </c>
      <c r="F629" s="12">
        <f t="shared" si="34"/>
        <v>0</v>
      </c>
    </row>
    <row r="630" spans="3:6" ht="15" hidden="1" customHeight="1" outlineLevel="1" collapsed="1" x14ac:dyDescent="0.25">
      <c r="F630" s="24">
        <f>SUM(F623:F629)</f>
        <v>8.0749999999999993</v>
      </c>
    </row>
    <row r="631" spans="3:6" ht="15" hidden="1" customHeight="1" outlineLevel="1" x14ac:dyDescent="0.25"/>
    <row r="632" spans="3:6" ht="15" hidden="1" customHeight="1" outlineLevel="1" x14ac:dyDescent="0.25">
      <c r="C632" s="153" t="s">
        <v>326</v>
      </c>
      <c r="D632" s="153"/>
      <c r="E632" s="153"/>
    </row>
    <row r="633" spans="3:6" ht="15" hidden="1" customHeight="1" outlineLevel="2" x14ac:dyDescent="0.25">
      <c r="C633" s="8" t="s">
        <v>9</v>
      </c>
      <c r="D633" s="8" t="s">
        <v>10</v>
      </c>
      <c r="E633" s="8" t="s">
        <v>11</v>
      </c>
      <c r="F633" s="59" t="s">
        <v>12</v>
      </c>
    </row>
    <row r="634" spans="3:6" ht="15" hidden="1" customHeight="1" outlineLevel="2" x14ac:dyDescent="0.25">
      <c r="C634" s="2">
        <v>1</v>
      </c>
      <c r="D634" t="s">
        <v>587</v>
      </c>
      <c r="E634" s="12">
        <v>3000</v>
      </c>
      <c r="F634" s="12">
        <f>C634*E634</f>
        <v>3000</v>
      </c>
    </row>
    <row r="635" spans="3:6" ht="15" hidden="1" customHeight="1" outlineLevel="2" x14ac:dyDescent="0.25">
      <c r="C635" s="2">
        <v>1</v>
      </c>
      <c r="D635" t="s">
        <v>334</v>
      </c>
      <c r="E635" s="12">
        <v>0</v>
      </c>
      <c r="F635" s="12">
        <f>C635*E635</f>
        <v>0</v>
      </c>
    </row>
    <row r="636" spans="3:6" ht="15" hidden="1" customHeight="1" outlineLevel="2" x14ac:dyDescent="0.25">
      <c r="C636" s="2">
        <v>0</v>
      </c>
      <c r="D636" t="s">
        <v>589</v>
      </c>
      <c r="E636" s="12">
        <v>0</v>
      </c>
      <c r="F636" s="12">
        <f>C636*E636</f>
        <v>0</v>
      </c>
    </row>
    <row r="637" spans="3:6" ht="15" hidden="1" customHeight="1" outlineLevel="1" collapsed="1" x14ac:dyDescent="0.25">
      <c r="F637" s="24">
        <f>SUM(F634:F636)</f>
        <v>3000</v>
      </c>
    </row>
    <row r="638" spans="3:6" ht="15" hidden="1" customHeight="1" outlineLevel="1" x14ac:dyDescent="0.25">
      <c r="F638" s="46"/>
    </row>
    <row r="639" spans="3:6" ht="15" hidden="1" customHeight="1" outlineLevel="1" x14ac:dyDescent="0.25">
      <c r="C639" s="153" t="s">
        <v>593</v>
      </c>
      <c r="D639" s="153"/>
      <c r="E639" s="153"/>
      <c r="F639" s="46"/>
    </row>
    <row r="640" spans="3:6" s="51" customFormat="1" ht="15" hidden="1" customHeight="1" outlineLevel="2" x14ac:dyDescent="0.25">
      <c r="C640" s="8" t="s">
        <v>9</v>
      </c>
      <c r="D640" s="8" t="s">
        <v>10</v>
      </c>
      <c r="E640" s="8" t="s">
        <v>11</v>
      </c>
      <c r="F640" s="8" t="s">
        <v>12</v>
      </c>
    </row>
    <row r="641" spans="3:6" s="51" customFormat="1" ht="15" hidden="1" customHeight="1" outlineLevel="2" x14ac:dyDescent="0.25">
      <c r="C641" s="72">
        <v>0</v>
      </c>
      <c r="D641" s="75" t="s">
        <v>589</v>
      </c>
      <c r="E641" s="76">
        <v>0</v>
      </c>
      <c r="F641" s="46">
        <f>C641*E641</f>
        <v>0</v>
      </c>
    </row>
    <row r="642" spans="3:6" s="51" customFormat="1" ht="15" hidden="1" customHeight="1" outlineLevel="1" collapsed="1" x14ac:dyDescent="0.25">
      <c r="C642" s="74"/>
      <c r="D642" s="74"/>
      <c r="E642" s="74"/>
      <c r="F642" s="24">
        <f>F641</f>
        <v>0</v>
      </c>
    </row>
    <row r="643" spans="3:6" ht="15" hidden="1" customHeight="1" outlineLevel="1" x14ac:dyDescent="0.25"/>
    <row r="644" spans="3:6" ht="15" hidden="1" customHeight="1" outlineLevel="1" x14ac:dyDescent="0.25">
      <c r="C644" s="154" t="s">
        <v>592</v>
      </c>
      <c r="D644" s="154"/>
      <c r="E644" s="154"/>
    </row>
    <row r="645" spans="3:6" ht="15" hidden="1" customHeight="1" outlineLevel="2" x14ac:dyDescent="0.25">
      <c r="C645" s="8" t="s">
        <v>9</v>
      </c>
      <c r="D645" s="8" t="s">
        <v>10</v>
      </c>
      <c r="E645" s="8" t="s">
        <v>11</v>
      </c>
      <c r="F645" s="8" t="s">
        <v>12</v>
      </c>
    </row>
    <row r="646" spans="3:6" ht="15" hidden="1" customHeight="1" outlineLevel="2" x14ac:dyDescent="0.25">
      <c r="C646" s="53">
        <f>SUM(G351:G354)</f>
        <v>6</v>
      </c>
      <c r="D646" s="92" t="s">
        <v>784</v>
      </c>
      <c r="E646" s="93">
        <v>50</v>
      </c>
      <c r="F646" s="93">
        <f>C646*E646</f>
        <v>300</v>
      </c>
    </row>
    <row r="647" spans="3:6" ht="15" hidden="1" customHeight="1" outlineLevel="2" x14ac:dyDescent="0.25">
      <c r="C647" s="83">
        <v>0</v>
      </c>
      <c r="D647" t="s">
        <v>589</v>
      </c>
      <c r="E647" s="12">
        <v>0</v>
      </c>
      <c r="F647" s="12">
        <f>C647*E647</f>
        <v>0</v>
      </c>
    </row>
    <row r="648" spans="3:6" ht="15" hidden="1" customHeight="1" outlineLevel="1" collapsed="1" x14ac:dyDescent="0.25">
      <c r="E648" s="12"/>
      <c r="F648" s="24">
        <f>SUM(F646:F647)</f>
        <v>300</v>
      </c>
    </row>
    <row r="649" spans="3:6" ht="15" hidden="1" customHeight="1" outlineLevel="1" x14ac:dyDescent="0.25"/>
    <row r="650" spans="3:6" ht="15" hidden="1" customHeight="1" outlineLevel="1" x14ac:dyDescent="0.25">
      <c r="C650" s="153" t="s">
        <v>752</v>
      </c>
      <c r="D650" s="153"/>
      <c r="E650" s="153"/>
    </row>
    <row r="651" spans="3:6" ht="15" hidden="1" customHeight="1" outlineLevel="2" x14ac:dyDescent="0.25">
      <c r="C651" s="8" t="s">
        <v>11</v>
      </c>
      <c r="D651" s="8" t="s">
        <v>10</v>
      </c>
      <c r="E651" s="8" t="s">
        <v>509</v>
      </c>
      <c r="F651" s="8" t="s">
        <v>510</v>
      </c>
    </row>
    <row r="652" spans="3:6" ht="15" hidden="1" customHeight="1" outlineLevel="2" x14ac:dyDescent="0.25">
      <c r="C652" s="12">
        <f>F457</f>
        <v>1.5</v>
      </c>
      <c r="D652" s="4" t="s">
        <v>520</v>
      </c>
      <c r="E652" s="2">
        <v>3</v>
      </c>
      <c r="F652" s="12">
        <f>$C652*$E652</f>
        <v>4.5</v>
      </c>
    </row>
    <row r="653" spans="3:6" ht="15" hidden="1" customHeight="1" outlineLevel="2" x14ac:dyDescent="0.25">
      <c r="C653" s="12">
        <f>F458</f>
        <v>25</v>
      </c>
      <c r="D653" s="4" t="s">
        <v>595</v>
      </c>
      <c r="E653" s="2">
        <v>3</v>
      </c>
      <c r="F653" s="12">
        <f t="shared" ref="F653:F656" si="35">$C653*$E653</f>
        <v>75</v>
      </c>
    </row>
    <row r="654" spans="3:6" ht="15" hidden="1" customHeight="1" outlineLevel="2" x14ac:dyDescent="0.25">
      <c r="C654" s="12">
        <f>F461</f>
        <v>100</v>
      </c>
      <c r="D654" s="4" t="s">
        <v>345</v>
      </c>
      <c r="E654" s="2">
        <v>4</v>
      </c>
      <c r="F654" s="12">
        <f t="shared" si="35"/>
        <v>400</v>
      </c>
    </row>
    <row r="655" spans="3:6" ht="15" hidden="1" customHeight="1" outlineLevel="2" x14ac:dyDescent="0.25">
      <c r="C655" s="12">
        <f>F480</f>
        <v>5</v>
      </c>
      <c r="D655" s="10" t="s">
        <v>532</v>
      </c>
      <c r="E655" s="2">
        <v>4</v>
      </c>
      <c r="F655" s="12">
        <f t="shared" si="35"/>
        <v>20</v>
      </c>
    </row>
    <row r="656" spans="3:6" ht="15" hidden="1" customHeight="1" outlineLevel="2" x14ac:dyDescent="0.25">
      <c r="C656" s="12">
        <v>0</v>
      </c>
      <c r="D656" s="10" t="s">
        <v>589</v>
      </c>
      <c r="E656" s="2">
        <v>1</v>
      </c>
      <c r="F656" s="12">
        <f t="shared" si="35"/>
        <v>0</v>
      </c>
    </row>
    <row r="657" spans="3:6" ht="15" hidden="1" customHeight="1" outlineLevel="1" collapsed="1" x14ac:dyDescent="0.25">
      <c r="F657" s="24">
        <f>SUM(F652:F656)</f>
        <v>499.5</v>
      </c>
    </row>
    <row r="658" spans="3:6" ht="15" hidden="1" customHeight="1" outlineLevel="1" x14ac:dyDescent="0.25"/>
    <row r="659" spans="3:6" ht="15" hidden="1" customHeight="1" outlineLevel="1" x14ac:dyDescent="0.25">
      <c r="C659" s="153" t="s">
        <v>753</v>
      </c>
      <c r="D659" s="153"/>
      <c r="E659" s="153"/>
    </row>
    <row r="660" spans="3:6" ht="15" hidden="1" customHeight="1" outlineLevel="2" x14ac:dyDescent="0.25">
      <c r="C660" s="8" t="s">
        <v>9</v>
      </c>
      <c r="D660" s="8" t="s">
        <v>10</v>
      </c>
      <c r="E660" s="8" t="s">
        <v>11</v>
      </c>
      <c r="F660" s="8" t="s">
        <v>12</v>
      </c>
    </row>
    <row r="661" spans="3:6" ht="15" hidden="1" customHeight="1" outlineLevel="2" x14ac:dyDescent="0.25">
      <c r="C661" s="2">
        <v>1</v>
      </c>
      <c r="D661" t="s">
        <v>753</v>
      </c>
      <c r="E661" s="12">
        <f>'Modul Führung'!F192</f>
        <v>199.59666666666666</v>
      </c>
      <c r="F661" s="12">
        <f>C661*E661</f>
        <v>199.59666666666666</v>
      </c>
    </row>
    <row r="662" spans="3:6" ht="15" hidden="1" customHeight="1" outlineLevel="1" collapsed="1" x14ac:dyDescent="0.25">
      <c r="F662" s="24">
        <f>F661</f>
        <v>199.59666666666666</v>
      </c>
    </row>
    <row r="663" spans="3:6" ht="15" hidden="1" customHeight="1" outlineLevel="1" x14ac:dyDescent="0.25"/>
    <row r="664" spans="3:6" ht="15" hidden="1" customHeight="1" outlineLevel="1" x14ac:dyDescent="0.25">
      <c r="C664" s="153" t="s">
        <v>754</v>
      </c>
      <c r="D664" s="153"/>
      <c r="E664" s="153"/>
    </row>
    <row r="665" spans="3:6" ht="15" hidden="1" customHeight="1" outlineLevel="2" x14ac:dyDescent="0.25">
      <c r="C665" s="8" t="s">
        <v>11</v>
      </c>
      <c r="D665" s="8" t="s">
        <v>10</v>
      </c>
      <c r="E665" s="8" t="s">
        <v>509</v>
      </c>
      <c r="F665" s="8" t="s">
        <v>510</v>
      </c>
    </row>
    <row r="666" spans="3:6" ht="15" hidden="1" customHeight="1" outlineLevel="2" x14ac:dyDescent="0.25">
      <c r="C666" s="12">
        <f>F515</f>
        <v>1.1000000000000001</v>
      </c>
      <c r="D666" s="4" t="s">
        <v>598</v>
      </c>
      <c r="E666">
        <v>20</v>
      </c>
      <c r="F666" s="12">
        <f>$C666/$E666</f>
        <v>5.5000000000000007E-2</v>
      </c>
    </row>
    <row r="667" spans="3:6" ht="15" hidden="1" customHeight="1" outlineLevel="2" x14ac:dyDescent="0.25">
      <c r="C667" s="12">
        <f>F517</f>
        <v>0.5</v>
      </c>
      <c r="D667" s="4" t="s">
        <v>600</v>
      </c>
      <c r="E667">
        <v>3</v>
      </c>
      <c r="F667" s="12">
        <f t="shared" ref="F667:F681" si="36">$C667/$E667</f>
        <v>0.16666666666666666</v>
      </c>
    </row>
    <row r="668" spans="3:6" ht="15" hidden="1" customHeight="1" outlineLevel="2" x14ac:dyDescent="0.25">
      <c r="C668" s="12">
        <f>F519</f>
        <v>0.8</v>
      </c>
      <c r="D668" s="4" t="s">
        <v>602</v>
      </c>
      <c r="E668">
        <v>20</v>
      </c>
      <c r="F668" s="12">
        <f t="shared" si="36"/>
        <v>0.04</v>
      </c>
    </row>
    <row r="669" spans="3:6" ht="15" hidden="1" customHeight="1" outlineLevel="2" x14ac:dyDescent="0.25">
      <c r="C669" s="12">
        <f>F520</f>
        <v>0.8</v>
      </c>
      <c r="D669" s="4" t="s">
        <v>603</v>
      </c>
      <c r="E669">
        <v>20</v>
      </c>
      <c r="F669" s="12">
        <f t="shared" si="36"/>
        <v>0.04</v>
      </c>
    </row>
    <row r="670" spans="3:6" ht="15" hidden="1" customHeight="1" outlineLevel="2" x14ac:dyDescent="0.25">
      <c r="C670" s="12">
        <f>F521</f>
        <v>0.4</v>
      </c>
      <c r="D670" s="4" t="s">
        <v>604</v>
      </c>
      <c r="E670">
        <v>5</v>
      </c>
      <c r="F670" s="12">
        <f t="shared" si="36"/>
        <v>0.08</v>
      </c>
    </row>
    <row r="671" spans="3:6" ht="15" hidden="1" customHeight="1" outlineLevel="2" x14ac:dyDescent="0.25">
      <c r="C671" s="12">
        <f>F522</f>
        <v>0.6</v>
      </c>
      <c r="D671" s="4" t="s">
        <v>605</v>
      </c>
      <c r="E671">
        <v>5</v>
      </c>
      <c r="F671" s="12">
        <f t="shared" si="36"/>
        <v>0.12</v>
      </c>
    </row>
    <row r="672" spans="3:6" ht="15" hidden="1" customHeight="1" outlineLevel="2" x14ac:dyDescent="0.25">
      <c r="C672" s="12">
        <f>F524</f>
        <v>2.5</v>
      </c>
      <c r="D672" s="4" t="s">
        <v>607</v>
      </c>
      <c r="E672">
        <v>4</v>
      </c>
      <c r="F672" s="12">
        <f t="shared" si="36"/>
        <v>0.625</v>
      </c>
    </row>
    <row r="673" spans="3:7" ht="15" hidden="1" customHeight="1" outlineLevel="2" x14ac:dyDescent="0.25">
      <c r="C673" s="12">
        <f>F525</f>
        <v>2</v>
      </c>
      <c r="D673" s="4" t="s">
        <v>608</v>
      </c>
      <c r="E673">
        <v>5</v>
      </c>
      <c r="F673" s="12">
        <f t="shared" si="36"/>
        <v>0.4</v>
      </c>
    </row>
    <row r="674" spans="3:7" ht="15" hidden="1" customHeight="1" outlineLevel="2" x14ac:dyDescent="0.25">
      <c r="C674" s="12">
        <f>F526</f>
        <v>3.9000000000000004</v>
      </c>
      <c r="D674" s="4" t="s">
        <v>609</v>
      </c>
      <c r="E674">
        <v>2</v>
      </c>
      <c r="F674" s="12">
        <f t="shared" si="36"/>
        <v>1.9500000000000002</v>
      </c>
    </row>
    <row r="675" spans="3:7" ht="15" hidden="1" customHeight="1" outlineLevel="2" x14ac:dyDescent="0.25">
      <c r="C675" s="12">
        <f>F527</f>
        <v>0.4</v>
      </c>
      <c r="D675" s="4" t="s">
        <v>610</v>
      </c>
      <c r="E675">
        <v>5</v>
      </c>
      <c r="F675" s="12">
        <f t="shared" si="36"/>
        <v>0.08</v>
      </c>
    </row>
    <row r="676" spans="3:7" ht="15" hidden="1" customHeight="1" outlineLevel="2" x14ac:dyDescent="0.25">
      <c r="C676" s="12">
        <f>F528</f>
        <v>0.8</v>
      </c>
      <c r="D676" s="4" t="s">
        <v>611</v>
      </c>
      <c r="E676">
        <v>5</v>
      </c>
      <c r="F676" s="12">
        <f t="shared" si="36"/>
        <v>0.16</v>
      </c>
    </row>
    <row r="677" spans="3:7" ht="15" hidden="1" customHeight="1" outlineLevel="2" x14ac:dyDescent="0.25">
      <c r="C677" s="12">
        <f>F531</f>
        <v>0.9</v>
      </c>
      <c r="D677" s="4" t="s">
        <v>613</v>
      </c>
      <c r="E677">
        <v>20</v>
      </c>
      <c r="F677" s="12">
        <f t="shared" si="36"/>
        <v>4.4999999999999998E-2</v>
      </c>
    </row>
    <row r="678" spans="3:7" ht="15" hidden="1" customHeight="1" outlineLevel="2" x14ac:dyDescent="0.25">
      <c r="C678" s="12">
        <f>F532</f>
        <v>0.5</v>
      </c>
      <c r="D678" s="4" t="s">
        <v>614</v>
      </c>
      <c r="E678">
        <v>20</v>
      </c>
      <c r="F678" s="12">
        <f t="shared" si="36"/>
        <v>2.5000000000000001E-2</v>
      </c>
    </row>
    <row r="679" spans="3:7" ht="15" hidden="1" customHeight="1" outlineLevel="2" x14ac:dyDescent="0.25">
      <c r="C679" s="12">
        <f>F533</f>
        <v>2.0999999999999996</v>
      </c>
      <c r="D679" s="4" t="s">
        <v>615</v>
      </c>
      <c r="E679">
        <v>20</v>
      </c>
      <c r="F679" s="12">
        <f t="shared" si="36"/>
        <v>0.10499999999999998</v>
      </c>
    </row>
    <row r="680" spans="3:7" ht="15" hidden="1" customHeight="1" outlineLevel="2" x14ac:dyDescent="0.25">
      <c r="C680" s="12">
        <f>F536</f>
        <v>5.4</v>
      </c>
      <c r="D680" s="4" t="s">
        <v>617</v>
      </c>
      <c r="E680">
        <v>20</v>
      </c>
      <c r="F680" s="12">
        <f t="shared" si="36"/>
        <v>0.27</v>
      </c>
    </row>
    <row r="681" spans="3:7" ht="15" hidden="1" customHeight="1" outlineLevel="2" x14ac:dyDescent="0.25">
      <c r="C681" s="12">
        <f>F537</f>
        <v>4.8</v>
      </c>
      <c r="D681" s="4" t="s">
        <v>618</v>
      </c>
      <c r="E681">
        <v>5</v>
      </c>
      <c r="F681" s="12">
        <f t="shared" si="36"/>
        <v>0.96</v>
      </c>
    </row>
    <row r="682" spans="3:7" ht="15" hidden="1" customHeight="1" outlineLevel="1" collapsed="1" x14ac:dyDescent="0.25">
      <c r="F682" s="24">
        <f>SUM(F666:F681)</f>
        <v>5.121666666666667</v>
      </c>
    </row>
    <row r="683" spans="3:7" ht="15" hidden="1" customHeight="1" outlineLevel="1" x14ac:dyDescent="0.25"/>
    <row r="684" spans="3:7" ht="15" hidden="1" customHeight="1" outlineLevel="1" x14ac:dyDescent="0.25"/>
    <row r="685" spans="3:7" ht="15" hidden="1" customHeight="1" outlineLevel="1" x14ac:dyDescent="0.25">
      <c r="C685" s="155" t="s">
        <v>12</v>
      </c>
      <c r="D685" s="155"/>
      <c r="E685" s="155"/>
      <c r="F685" s="155"/>
    </row>
    <row r="686" spans="3:7" ht="17.25" collapsed="1" x14ac:dyDescent="0.4">
      <c r="G686" s="67">
        <f>F619+F630+F637+F648+F657+F662+F682</f>
        <v>4022.2933333333331</v>
      </c>
    </row>
  </sheetData>
  <mergeCells count="69">
    <mergeCell ref="C336:E336"/>
    <mergeCell ref="C342:F342"/>
    <mergeCell ref="C659:E659"/>
    <mergeCell ref="C664:E664"/>
    <mergeCell ref="C685:F685"/>
    <mergeCell ref="C639:E639"/>
    <mergeCell ref="C347:L348"/>
    <mergeCell ref="C357:F357"/>
    <mergeCell ref="C360:F360"/>
    <mergeCell ref="C363:E363"/>
    <mergeCell ref="C369:E369"/>
    <mergeCell ref="C375:E375"/>
    <mergeCell ref="C410:E410"/>
    <mergeCell ref="C421:E421"/>
    <mergeCell ref="C432:E432"/>
    <mergeCell ref="C443:E443"/>
    <mergeCell ref="C283:F283"/>
    <mergeCell ref="C253:E253"/>
    <mergeCell ref="C260:F260"/>
    <mergeCell ref="C263:E263"/>
    <mergeCell ref="C272:E272"/>
    <mergeCell ref="C279:F279"/>
    <mergeCell ref="C118:E118"/>
    <mergeCell ref="C2:L5"/>
    <mergeCell ref="C8:L9"/>
    <mergeCell ref="C18:F18"/>
    <mergeCell ref="C21:F21"/>
    <mergeCell ref="C24:E24"/>
    <mergeCell ref="C31:E31"/>
    <mergeCell ref="C40:E40"/>
    <mergeCell ref="C58:E58"/>
    <mergeCell ref="C69:E69"/>
    <mergeCell ref="C82:E82"/>
    <mergeCell ref="C105:E105"/>
    <mergeCell ref="C229:E229"/>
    <mergeCell ref="C238:E238"/>
    <mergeCell ref="C130:E130"/>
    <mergeCell ref="C141:E141"/>
    <mergeCell ref="C158:E158"/>
    <mergeCell ref="C195:E195"/>
    <mergeCell ref="C208:E208"/>
    <mergeCell ref="C216:E216"/>
    <mergeCell ref="C286:E286"/>
    <mergeCell ref="C293:E293"/>
    <mergeCell ref="C299:E299"/>
    <mergeCell ref="C310:E310"/>
    <mergeCell ref="C325:E325"/>
    <mergeCell ref="C555:E555"/>
    <mergeCell ref="C454:E454"/>
    <mergeCell ref="C466:E466"/>
    <mergeCell ref="C478:E478"/>
    <mergeCell ref="C486:E486"/>
    <mergeCell ref="C494:E494"/>
    <mergeCell ref="C644:E644"/>
    <mergeCell ref="C650:E650"/>
    <mergeCell ref="C319:E319"/>
    <mergeCell ref="C611:F611"/>
    <mergeCell ref="C614:E614"/>
    <mergeCell ref="C621:E621"/>
    <mergeCell ref="C632:E632"/>
    <mergeCell ref="C577:E577"/>
    <mergeCell ref="C587:F587"/>
    <mergeCell ref="C590:E590"/>
    <mergeCell ref="C600:E600"/>
    <mergeCell ref="C607:F607"/>
    <mergeCell ref="C503:E503"/>
    <mergeCell ref="C509:E509"/>
    <mergeCell ref="C512:E512"/>
    <mergeCell ref="C541:E541"/>
  </mergeCells>
  <pageMargins left="0.7" right="0.7" top="0.78740157499999996" bottom="0.78740157499999996" header="0.3" footer="0.3"/>
  <pageSetup paperSize="9" orientation="portrait" r:id="rId1"/>
  <ignoredErrors>
    <ignoredError sqref="C274 C602 C321 C64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327"/>
  <sheetViews>
    <sheetView showGridLines="0" zoomScale="80" zoomScaleNormal="80" workbookViewId="0"/>
  </sheetViews>
  <sheetFormatPr baseColWidth="10" defaultRowHeight="15" outlineLevelRow="3" x14ac:dyDescent="0.25"/>
  <cols>
    <col min="1" max="1" width="8" customWidth="1"/>
    <col min="2" max="2" width="10" customWidth="1"/>
    <col min="4" max="4" width="64.28515625" customWidth="1"/>
    <col min="5" max="5" width="12.7109375" customWidth="1"/>
    <col min="6" max="6" width="14.28515625" customWidth="1"/>
    <col min="7" max="7" width="15.85546875" customWidth="1"/>
  </cols>
  <sheetData>
    <row r="2" spans="3:12" x14ac:dyDescent="0.25">
      <c r="C2" s="147" t="s">
        <v>4</v>
      </c>
      <c r="D2" s="147"/>
      <c r="E2" s="147"/>
      <c r="F2" s="147"/>
      <c r="G2" s="147"/>
      <c r="H2" s="147"/>
      <c r="I2" s="147"/>
      <c r="J2" s="147"/>
      <c r="K2" s="147"/>
      <c r="L2" s="147"/>
    </row>
    <row r="3" spans="3:12" x14ac:dyDescent="0.25"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3:12" x14ac:dyDescent="0.25"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3:12" x14ac:dyDescent="0.25"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7" spans="3:12" x14ac:dyDescent="0.25">
      <c r="H7" s="86">
        <v>1</v>
      </c>
      <c r="I7" t="s">
        <v>645</v>
      </c>
    </row>
    <row r="8" spans="3:12" x14ac:dyDescent="0.25">
      <c r="H8" s="86">
        <v>1</v>
      </c>
      <c r="I8" t="s">
        <v>646</v>
      </c>
    </row>
    <row r="9" spans="3:12" x14ac:dyDescent="0.25">
      <c r="H9" s="86">
        <v>1</v>
      </c>
      <c r="I9" t="s">
        <v>194</v>
      </c>
    </row>
    <row r="10" spans="3:12" x14ac:dyDescent="0.25">
      <c r="H10" s="86">
        <v>1</v>
      </c>
      <c r="I10" t="s">
        <v>28</v>
      </c>
    </row>
    <row r="11" spans="3:12" x14ac:dyDescent="0.25">
      <c r="H11" s="86">
        <v>1</v>
      </c>
      <c r="I11" t="s">
        <v>17</v>
      </c>
    </row>
    <row r="12" spans="3:12" x14ac:dyDescent="0.25">
      <c r="H12" s="86">
        <v>1</v>
      </c>
      <c r="I12" t="s">
        <v>783</v>
      </c>
    </row>
    <row r="13" spans="3:12" x14ac:dyDescent="0.25">
      <c r="H13" s="86">
        <v>1</v>
      </c>
      <c r="I13" t="s">
        <v>44</v>
      </c>
    </row>
    <row r="14" spans="3:12" ht="15.75" thickBot="1" x14ac:dyDescent="0.3">
      <c r="H14" s="86">
        <v>5</v>
      </c>
      <c r="I14" t="s">
        <v>43</v>
      </c>
    </row>
    <row r="15" spans="3:12" ht="26.25" customHeight="1" thickBot="1" x14ac:dyDescent="0.3">
      <c r="C15" s="148" t="s">
        <v>19</v>
      </c>
      <c r="D15" s="149"/>
      <c r="E15" s="149"/>
      <c r="F15" s="150"/>
    </row>
    <row r="16" spans="3:12" hidden="1" outlineLevel="1" x14ac:dyDescent="0.25"/>
    <row r="17" spans="3:7" hidden="1" outlineLevel="1" x14ac:dyDescent="0.25"/>
    <row r="18" spans="3:7" hidden="1" outlineLevel="1" x14ac:dyDescent="0.25">
      <c r="C18" s="151" t="s">
        <v>21</v>
      </c>
      <c r="D18" s="151"/>
      <c r="E18" s="151"/>
      <c r="F18" s="152"/>
    </row>
    <row r="19" spans="3:7" ht="17.25" hidden="1" outlineLevel="1" x14ac:dyDescent="0.4">
      <c r="G19" s="25">
        <f>F26+F47+F69+F86+F128+F140+F149+F160+F196+F206+F222+F232+F238+F244+F260</f>
        <v>168870.6</v>
      </c>
    </row>
    <row r="20" spans="3:7" hidden="1" outlineLevel="2" x14ac:dyDescent="0.25"/>
    <row r="21" spans="3:7" hidden="1" outlineLevel="2" x14ac:dyDescent="0.25">
      <c r="C21" s="145" t="s">
        <v>326</v>
      </c>
      <c r="D21" s="145"/>
      <c r="E21" s="145"/>
    </row>
    <row r="22" spans="3:7" hidden="1" outlineLevel="3" x14ac:dyDescent="0.25">
      <c r="C22" s="8" t="s">
        <v>9</v>
      </c>
      <c r="D22" s="8" t="s">
        <v>10</v>
      </c>
      <c r="E22" s="8" t="s">
        <v>11</v>
      </c>
      <c r="F22" s="8" t="s">
        <v>12</v>
      </c>
    </row>
    <row r="23" spans="3:7" hidden="1" outlineLevel="3" x14ac:dyDescent="0.25">
      <c r="C23" s="2">
        <f>H7</f>
        <v>1</v>
      </c>
      <c r="D23" t="s">
        <v>645</v>
      </c>
      <c r="E23" s="12">
        <v>60000</v>
      </c>
      <c r="F23" s="12">
        <f>C23*E23</f>
        <v>60000</v>
      </c>
    </row>
    <row r="24" spans="3:7" hidden="1" outlineLevel="3" x14ac:dyDescent="0.25">
      <c r="C24" s="2">
        <f>H9</f>
        <v>1</v>
      </c>
      <c r="D24" t="s">
        <v>194</v>
      </c>
      <c r="E24" s="12">
        <f>Sonstiges!F183</f>
        <v>53362</v>
      </c>
      <c r="F24" s="12">
        <f>C24*E24</f>
        <v>53362</v>
      </c>
    </row>
    <row r="25" spans="3:7" hidden="1" outlineLevel="3" x14ac:dyDescent="0.25">
      <c r="C25" s="2">
        <v>0</v>
      </c>
      <c r="D25" t="s">
        <v>589</v>
      </c>
      <c r="E25" s="12">
        <v>0</v>
      </c>
      <c r="F25" s="12">
        <f>C25*E25</f>
        <v>0</v>
      </c>
    </row>
    <row r="26" spans="3:7" hidden="1" outlineLevel="2" collapsed="1" x14ac:dyDescent="0.25">
      <c r="F26" s="11">
        <f>SUM(F23:F25)</f>
        <v>113362</v>
      </c>
    </row>
    <row r="27" spans="3:7" hidden="1" outlineLevel="2" x14ac:dyDescent="0.25"/>
    <row r="28" spans="3:7" hidden="1" outlineLevel="2" x14ac:dyDescent="0.25">
      <c r="C28" s="145" t="s">
        <v>55</v>
      </c>
      <c r="D28" s="146"/>
      <c r="E28" s="146"/>
      <c r="F28" s="4"/>
    </row>
    <row r="29" spans="3:7" hidden="1" outlineLevel="3" x14ac:dyDescent="0.25">
      <c r="C29" s="8" t="s">
        <v>9</v>
      </c>
      <c r="D29" s="8" t="s">
        <v>10</v>
      </c>
      <c r="E29" s="8" t="s">
        <v>11</v>
      </c>
      <c r="F29" s="8" t="s">
        <v>12</v>
      </c>
    </row>
    <row r="30" spans="3:7" hidden="1" outlineLevel="3" x14ac:dyDescent="0.25">
      <c r="C30" s="9">
        <v>2</v>
      </c>
      <c r="D30" s="4" t="s">
        <v>833</v>
      </c>
      <c r="E30" s="15">
        <v>150</v>
      </c>
      <c r="F30" s="17">
        <f>$C30*$E30</f>
        <v>300</v>
      </c>
    </row>
    <row r="31" spans="3:7" hidden="1" outlineLevel="3" x14ac:dyDescent="0.25">
      <c r="C31" s="9">
        <v>2</v>
      </c>
      <c r="D31" s="4" t="s">
        <v>822</v>
      </c>
      <c r="E31" s="17">
        <v>40</v>
      </c>
      <c r="F31" s="17">
        <f t="shared" ref="F31:F46" si="0">$C31*$E31</f>
        <v>80</v>
      </c>
    </row>
    <row r="32" spans="3:7" hidden="1" outlineLevel="3" x14ac:dyDescent="0.25">
      <c r="C32" s="6">
        <v>1</v>
      </c>
      <c r="D32" s="10" t="s">
        <v>281</v>
      </c>
      <c r="E32" s="17">
        <v>100</v>
      </c>
      <c r="F32" s="17">
        <f t="shared" si="0"/>
        <v>100</v>
      </c>
    </row>
    <row r="33" spans="3:6" hidden="1" outlineLevel="3" x14ac:dyDescent="0.25">
      <c r="C33" s="9">
        <v>4</v>
      </c>
      <c r="D33" s="10" t="s">
        <v>282</v>
      </c>
      <c r="E33" s="17">
        <v>200</v>
      </c>
      <c r="F33" s="17">
        <f t="shared" si="0"/>
        <v>800</v>
      </c>
    </row>
    <row r="34" spans="3:6" hidden="1" outlineLevel="3" x14ac:dyDescent="0.25">
      <c r="C34" s="16">
        <v>1</v>
      </c>
      <c r="D34" s="10" t="s">
        <v>647</v>
      </c>
      <c r="E34" s="17">
        <v>400</v>
      </c>
      <c r="F34" s="17">
        <f t="shared" si="0"/>
        <v>400</v>
      </c>
    </row>
    <row r="35" spans="3:6" hidden="1" outlineLevel="3" x14ac:dyDescent="0.25">
      <c r="C35" s="9">
        <v>4</v>
      </c>
      <c r="D35" s="10" t="s">
        <v>283</v>
      </c>
      <c r="E35" s="17">
        <v>30</v>
      </c>
      <c r="F35" s="17">
        <f t="shared" si="0"/>
        <v>120</v>
      </c>
    </row>
    <row r="36" spans="3:6" hidden="1" outlineLevel="3" x14ac:dyDescent="0.25">
      <c r="C36" s="16">
        <v>2</v>
      </c>
      <c r="D36" s="10" t="s">
        <v>648</v>
      </c>
      <c r="E36" s="17">
        <v>30</v>
      </c>
      <c r="F36" s="17">
        <f t="shared" si="0"/>
        <v>60</v>
      </c>
    </row>
    <row r="37" spans="3:6" hidden="1" outlineLevel="3" x14ac:dyDescent="0.25">
      <c r="C37" s="16">
        <v>1</v>
      </c>
      <c r="D37" s="10" t="s">
        <v>649</v>
      </c>
      <c r="E37" s="17">
        <v>100</v>
      </c>
      <c r="F37" s="17">
        <f t="shared" si="0"/>
        <v>100</v>
      </c>
    </row>
    <row r="38" spans="3:6" hidden="1" outlineLevel="3" x14ac:dyDescent="0.25">
      <c r="C38" s="16">
        <v>2</v>
      </c>
      <c r="D38" s="10" t="s">
        <v>834</v>
      </c>
      <c r="E38" s="17">
        <v>340</v>
      </c>
      <c r="F38" s="17">
        <f t="shared" si="0"/>
        <v>680</v>
      </c>
    </row>
    <row r="39" spans="3:6" hidden="1" outlineLevel="3" x14ac:dyDescent="0.25">
      <c r="C39" s="16">
        <v>2</v>
      </c>
      <c r="D39" s="10" t="s">
        <v>650</v>
      </c>
      <c r="E39" s="17">
        <v>450</v>
      </c>
      <c r="F39" s="17">
        <f t="shared" si="0"/>
        <v>900</v>
      </c>
    </row>
    <row r="40" spans="3:6" hidden="1" outlineLevel="3" x14ac:dyDescent="0.25">
      <c r="C40" s="16">
        <v>1</v>
      </c>
      <c r="D40" s="10" t="s">
        <v>1025</v>
      </c>
      <c r="E40" s="17">
        <v>6000</v>
      </c>
      <c r="F40" s="17">
        <f t="shared" si="0"/>
        <v>6000</v>
      </c>
    </row>
    <row r="41" spans="3:6" hidden="1" outlineLevel="3" x14ac:dyDescent="0.25">
      <c r="C41" s="16">
        <v>1</v>
      </c>
      <c r="D41" s="10" t="s">
        <v>286</v>
      </c>
      <c r="E41" s="17">
        <v>90</v>
      </c>
      <c r="F41" s="17">
        <f t="shared" si="0"/>
        <v>90</v>
      </c>
    </row>
    <row r="42" spans="3:6" hidden="1" outlineLevel="3" x14ac:dyDescent="0.25">
      <c r="C42" s="16">
        <v>1</v>
      </c>
      <c r="D42" s="10" t="s">
        <v>651</v>
      </c>
      <c r="E42" s="17">
        <v>500</v>
      </c>
      <c r="F42" s="17">
        <f t="shared" si="0"/>
        <v>500</v>
      </c>
    </row>
    <row r="43" spans="3:6" hidden="1" outlineLevel="3" x14ac:dyDescent="0.25">
      <c r="C43" s="16">
        <v>1</v>
      </c>
      <c r="D43" s="10" t="s">
        <v>652</v>
      </c>
      <c r="E43" s="17">
        <v>40</v>
      </c>
      <c r="F43" s="17">
        <f t="shared" si="0"/>
        <v>40</v>
      </c>
    </row>
    <row r="44" spans="3:6" hidden="1" outlineLevel="3" x14ac:dyDescent="0.25">
      <c r="C44" s="16">
        <v>1</v>
      </c>
      <c r="D44" s="10" t="s">
        <v>653</v>
      </c>
      <c r="E44" s="17">
        <v>40</v>
      </c>
      <c r="F44" s="17">
        <f t="shared" si="0"/>
        <v>40</v>
      </c>
    </row>
    <row r="45" spans="3:6" hidden="1" outlineLevel="3" x14ac:dyDescent="0.25">
      <c r="C45" s="16">
        <v>1</v>
      </c>
      <c r="D45" s="10" t="s">
        <v>1026</v>
      </c>
      <c r="E45" s="17">
        <v>40</v>
      </c>
      <c r="F45" s="17">
        <f t="shared" si="0"/>
        <v>40</v>
      </c>
    </row>
    <row r="46" spans="3:6" hidden="1" outlineLevel="3" x14ac:dyDescent="0.25">
      <c r="C46" s="16">
        <v>0</v>
      </c>
      <c r="D46" s="10" t="s">
        <v>589</v>
      </c>
      <c r="E46" s="17">
        <v>0</v>
      </c>
      <c r="F46" s="17">
        <f t="shared" si="0"/>
        <v>0</v>
      </c>
    </row>
    <row r="47" spans="3:6" hidden="1" outlineLevel="2" collapsed="1" x14ac:dyDescent="0.25">
      <c r="C47" s="4"/>
      <c r="D47" s="4"/>
      <c r="E47" s="14"/>
      <c r="F47" s="13">
        <f>SUM(F30:F46)</f>
        <v>10250</v>
      </c>
    </row>
    <row r="48" spans="3:6" hidden="1" outlineLevel="2" x14ac:dyDescent="0.25"/>
    <row r="49" spans="3:6" hidden="1" outlineLevel="2" x14ac:dyDescent="0.25">
      <c r="C49" s="145" t="s">
        <v>268</v>
      </c>
      <c r="D49" s="146"/>
      <c r="E49" s="146"/>
      <c r="F49" s="4"/>
    </row>
    <row r="50" spans="3:6" hidden="1" outlineLevel="3" x14ac:dyDescent="0.25">
      <c r="C50" s="8" t="s">
        <v>9</v>
      </c>
      <c r="D50" s="8" t="s">
        <v>10</v>
      </c>
      <c r="E50" s="8" t="s">
        <v>11</v>
      </c>
      <c r="F50" s="8" t="s">
        <v>12</v>
      </c>
    </row>
    <row r="51" spans="3:6" hidden="1" outlineLevel="3" x14ac:dyDescent="0.25">
      <c r="C51" s="6">
        <v>1000</v>
      </c>
      <c r="D51" s="4" t="s">
        <v>523</v>
      </c>
      <c r="E51" s="17">
        <v>0.04</v>
      </c>
      <c r="F51" s="17">
        <f t="shared" ref="F51:F68" si="1">$C51*$E51</f>
        <v>40</v>
      </c>
    </row>
    <row r="52" spans="3:6" hidden="1" outlineLevel="3" x14ac:dyDescent="0.25">
      <c r="C52" s="6">
        <v>1000</v>
      </c>
      <c r="D52" s="4" t="s">
        <v>1042</v>
      </c>
      <c r="E52" s="17">
        <v>0.03</v>
      </c>
      <c r="F52" s="17">
        <f t="shared" si="1"/>
        <v>30</v>
      </c>
    </row>
    <row r="53" spans="3:6" hidden="1" outlineLevel="3" x14ac:dyDescent="0.25">
      <c r="C53" s="6">
        <v>1000</v>
      </c>
      <c r="D53" s="4" t="s">
        <v>1043</v>
      </c>
      <c r="E53" s="17">
        <v>0.03</v>
      </c>
      <c r="F53" s="17">
        <f t="shared" si="1"/>
        <v>30</v>
      </c>
    </row>
    <row r="54" spans="3:6" hidden="1" outlineLevel="3" x14ac:dyDescent="0.25">
      <c r="C54" s="6">
        <v>1000</v>
      </c>
      <c r="D54" s="4" t="s">
        <v>1044</v>
      </c>
      <c r="E54" s="17">
        <v>0.03</v>
      </c>
      <c r="F54" s="17">
        <f t="shared" si="1"/>
        <v>30</v>
      </c>
    </row>
    <row r="55" spans="3:6" hidden="1" outlineLevel="3" x14ac:dyDescent="0.25">
      <c r="C55" s="6">
        <v>1000</v>
      </c>
      <c r="D55" s="4" t="s">
        <v>1045</v>
      </c>
      <c r="E55" s="17">
        <v>0.05</v>
      </c>
      <c r="F55" s="17">
        <f t="shared" si="1"/>
        <v>50</v>
      </c>
    </row>
    <row r="56" spans="3:6" hidden="1" outlineLevel="3" x14ac:dyDescent="0.25">
      <c r="C56" s="6">
        <v>1000</v>
      </c>
      <c r="D56" s="4" t="s">
        <v>1046</v>
      </c>
      <c r="E56" s="17">
        <v>0.05</v>
      </c>
      <c r="F56" s="17">
        <f t="shared" si="1"/>
        <v>50</v>
      </c>
    </row>
    <row r="57" spans="3:6" hidden="1" outlineLevel="3" x14ac:dyDescent="0.25">
      <c r="C57" s="6">
        <v>1000</v>
      </c>
      <c r="D57" s="4" t="s">
        <v>1047</v>
      </c>
      <c r="E57" s="17">
        <v>0.05</v>
      </c>
      <c r="F57" s="17">
        <f t="shared" si="1"/>
        <v>50</v>
      </c>
    </row>
    <row r="58" spans="3:6" hidden="1" outlineLevel="3" x14ac:dyDescent="0.25">
      <c r="C58" s="6">
        <v>1000</v>
      </c>
      <c r="D58" s="4" t="s">
        <v>654</v>
      </c>
      <c r="E58" s="17">
        <v>0.03</v>
      </c>
      <c r="F58" s="17">
        <f t="shared" si="1"/>
        <v>30</v>
      </c>
    </row>
    <row r="59" spans="3:6" hidden="1" outlineLevel="3" x14ac:dyDescent="0.25">
      <c r="C59" s="6">
        <v>1000</v>
      </c>
      <c r="D59" s="4" t="s">
        <v>655</v>
      </c>
      <c r="E59" s="17">
        <v>0.02</v>
      </c>
      <c r="F59" s="17">
        <f t="shared" si="1"/>
        <v>20</v>
      </c>
    </row>
    <row r="60" spans="3:6" hidden="1" outlineLevel="3" x14ac:dyDescent="0.25">
      <c r="C60" s="6">
        <v>8</v>
      </c>
      <c r="D60" s="4" t="s">
        <v>656</v>
      </c>
      <c r="E60" s="17">
        <v>100</v>
      </c>
      <c r="F60" s="17">
        <f t="shared" si="1"/>
        <v>800</v>
      </c>
    </row>
    <row r="61" spans="3:6" hidden="1" outlineLevel="3" x14ac:dyDescent="0.25">
      <c r="C61" s="6">
        <v>1</v>
      </c>
      <c r="D61" s="10" t="s">
        <v>1028</v>
      </c>
      <c r="E61" s="17">
        <v>200</v>
      </c>
      <c r="F61" s="17">
        <f t="shared" si="1"/>
        <v>200</v>
      </c>
    </row>
    <row r="62" spans="3:6" hidden="1" outlineLevel="3" x14ac:dyDescent="0.25">
      <c r="C62" s="6">
        <v>1</v>
      </c>
      <c r="D62" s="10" t="s">
        <v>1029</v>
      </c>
      <c r="E62" s="17">
        <v>100</v>
      </c>
      <c r="F62" s="17">
        <f t="shared" si="1"/>
        <v>100</v>
      </c>
    </row>
    <row r="63" spans="3:6" hidden="1" outlineLevel="3" x14ac:dyDescent="0.25">
      <c r="C63" s="6">
        <v>1</v>
      </c>
      <c r="D63" s="10" t="s">
        <v>1030</v>
      </c>
      <c r="E63" s="17">
        <v>80</v>
      </c>
      <c r="F63" s="17">
        <f t="shared" si="1"/>
        <v>80</v>
      </c>
    </row>
    <row r="64" spans="3:6" hidden="1" outlineLevel="3" x14ac:dyDescent="0.25">
      <c r="C64" s="6">
        <v>15</v>
      </c>
      <c r="D64" s="4" t="s">
        <v>835</v>
      </c>
      <c r="E64" s="17">
        <v>200</v>
      </c>
      <c r="F64" s="17">
        <f t="shared" si="1"/>
        <v>3000</v>
      </c>
    </row>
    <row r="65" spans="3:6" hidden="1" outlineLevel="3" x14ac:dyDescent="0.25">
      <c r="C65" s="6">
        <v>2</v>
      </c>
      <c r="D65" s="4" t="s">
        <v>270</v>
      </c>
      <c r="E65" s="17">
        <v>200</v>
      </c>
      <c r="F65" s="17">
        <f t="shared" si="1"/>
        <v>400</v>
      </c>
    </row>
    <row r="66" spans="3:6" hidden="1" outlineLevel="3" x14ac:dyDescent="0.25">
      <c r="C66" s="6">
        <v>20</v>
      </c>
      <c r="D66" s="4" t="s">
        <v>657</v>
      </c>
      <c r="E66" s="17">
        <v>200</v>
      </c>
      <c r="F66" s="17">
        <f t="shared" si="1"/>
        <v>4000</v>
      </c>
    </row>
    <row r="67" spans="3:6" hidden="1" outlineLevel="3" x14ac:dyDescent="0.25">
      <c r="C67" s="6">
        <v>1</v>
      </c>
      <c r="D67" s="4" t="s">
        <v>658</v>
      </c>
      <c r="E67" s="17">
        <v>100</v>
      </c>
      <c r="F67" s="17">
        <f t="shared" si="1"/>
        <v>100</v>
      </c>
    </row>
    <row r="68" spans="3:6" hidden="1" outlineLevel="3" x14ac:dyDescent="0.25">
      <c r="C68" s="6">
        <v>0</v>
      </c>
      <c r="D68" s="10" t="s">
        <v>589</v>
      </c>
      <c r="E68" s="17">
        <v>0</v>
      </c>
      <c r="F68" s="17">
        <f t="shared" si="1"/>
        <v>0</v>
      </c>
    </row>
    <row r="69" spans="3:6" hidden="1" outlineLevel="2" collapsed="1" x14ac:dyDescent="0.25">
      <c r="C69" s="4"/>
      <c r="D69" s="4"/>
      <c r="E69" s="14"/>
      <c r="F69" s="13">
        <f>SUM(F51:F68)</f>
        <v>9010</v>
      </c>
    </row>
    <row r="70" spans="3:6" hidden="1" outlineLevel="2" x14ac:dyDescent="0.25"/>
    <row r="71" spans="3:6" hidden="1" outlineLevel="2" x14ac:dyDescent="0.25">
      <c r="C71" s="145" t="s">
        <v>531</v>
      </c>
      <c r="D71" s="146"/>
      <c r="E71" s="146"/>
      <c r="F71" s="4"/>
    </row>
    <row r="72" spans="3:6" hidden="1" outlineLevel="3" x14ac:dyDescent="0.25">
      <c r="C72" s="8" t="s">
        <v>9</v>
      </c>
      <c r="D72" s="8" t="s">
        <v>10</v>
      </c>
      <c r="E72" s="8" t="s">
        <v>11</v>
      </c>
      <c r="F72" s="8" t="s">
        <v>12</v>
      </c>
    </row>
    <row r="73" spans="3:6" hidden="1" outlineLevel="3" x14ac:dyDescent="0.25">
      <c r="C73" s="18">
        <v>1</v>
      </c>
      <c r="D73" s="10" t="s">
        <v>659</v>
      </c>
      <c r="E73" s="17">
        <v>200</v>
      </c>
      <c r="F73" s="17">
        <f t="shared" ref="F73:F85" si="2">$C73*$E73</f>
        <v>200</v>
      </c>
    </row>
    <row r="74" spans="3:6" hidden="1" outlineLevel="3" x14ac:dyDescent="0.25">
      <c r="C74" s="18">
        <v>1</v>
      </c>
      <c r="D74" s="10" t="s">
        <v>660</v>
      </c>
      <c r="E74" s="17">
        <v>20</v>
      </c>
      <c r="F74" s="17">
        <f t="shared" si="2"/>
        <v>20</v>
      </c>
    </row>
    <row r="75" spans="3:6" hidden="1" outlineLevel="3" x14ac:dyDescent="0.25">
      <c r="C75" s="18">
        <v>10</v>
      </c>
      <c r="D75" s="10" t="s">
        <v>661</v>
      </c>
      <c r="E75" s="17">
        <v>1</v>
      </c>
      <c r="F75" s="17">
        <f t="shared" si="2"/>
        <v>10</v>
      </c>
    </row>
    <row r="76" spans="3:6" hidden="1" outlineLevel="3" x14ac:dyDescent="0.25">
      <c r="C76" s="18">
        <v>2</v>
      </c>
      <c r="D76" s="10" t="s">
        <v>662</v>
      </c>
      <c r="E76" s="17">
        <v>5</v>
      </c>
      <c r="F76" s="17">
        <f t="shared" si="2"/>
        <v>10</v>
      </c>
    </row>
    <row r="77" spans="3:6" hidden="1" outlineLevel="3" x14ac:dyDescent="0.25">
      <c r="C77" s="18">
        <v>2</v>
      </c>
      <c r="D77" s="10" t="s">
        <v>663</v>
      </c>
      <c r="E77" s="17">
        <v>2</v>
      </c>
      <c r="F77" s="17">
        <f t="shared" si="2"/>
        <v>4</v>
      </c>
    </row>
    <row r="78" spans="3:6" hidden="1" outlineLevel="3" x14ac:dyDescent="0.25">
      <c r="C78" s="18">
        <v>5</v>
      </c>
      <c r="D78" s="10" t="s">
        <v>664</v>
      </c>
      <c r="E78" s="17">
        <v>5</v>
      </c>
      <c r="F78" s="17">
        <f t="shared" si="2"/>
        <v>25</v>
      </c>
    </row>
    <row r="79" spans="3:6" hidden="1" outlineLevel="3" x14ac:dyDescent="0.25">
      <c r="C79" s="18">
        <v>4</v>
      </c>
      <c r="D79" s="10" t="s">
        <v>665</v>
      </c>
      <c r="E79" s="15">
        <v>3</v>
      </c>
      <c r="F79" s="17">
        <f t="shared" si="2"/>
        <v>12</v>
      </c>
    </row>
    <row r="80" spans="3:6" hidden="1" outlineLevel="3" x14ac:dyDescent="0.25">
      <c r="C80" s="18">
        <v>4</v>
      </c>
      <c r="D80" s="10" t="s">
        <v>666</v>
      </c>
      <c r="E80" s="15">
        <v>0.3</v>
      </c>
      <c r="F80" s="17">
        <f t="shared" si="2"/>
        <v>1.2</v>
      </c>
    </row>
    <row r="81" spans="3:6" hidden="1" outlineLevel="3" x14ac:dyDescent="0.25">
      <c r="C81" s="18">
        <v>1</v>
      </c>
      <c r="D81" s="10" t="s">
        <v>667</v>
      </c>
      <c r="E81" s="17">
        <v>0.8</v>
      </c>
      <c r="F81" s="17">
        <f t="shared" si="2"/>
        <v>0.8</v>
      </c>
    </row>
    <row r="82" spans="3:6" hidden="1" outlineLevel="3" x14ac:dyDescent="0.25">
      <c r="C82" s="18">
        <v>1</v>
      </c>
      <c r="D82" s="10" t="s">
        <v>1031</v>
      </c>
      <c r="E82" s="17">
        <v>3</v>
      </c>
      <c r="F82" s="17">
        <f t="shared" si="2"/>
        <v>3</v>
      </c>
    </row>
    <row r="83" spans="3:6" hidden="1" outlineLevel="3" x14ac:dyDescent="0.25">
      <c r="C83" s="18">
        <v>1</v>
      </c>
      <c r="D83" s="10" t="s">
        <v>1032</v>
      </c>
      <c r="E83" s="17">
        <v>6</v>
      </c>
      <c r="F83" s="17">
        <f t="shared" si="2"/>
        <v>6</v>
      </c>
    </row>
    <row r="84" spans="3:6" hidden="1" outlineLevel="3" x14ac:dyDescent="0.25">
      <c r="C84" s="18">
        <v>1</v>
      </c>
      <c r="D84" s="10" t="s">
        <v>1033</v>
      </c>
      <c r="E84" s="17">
        <v>6</v>
      </c>
      <c r="F84" s="17">
        <f t="shared" si="2"/>
        <v>6</v>
      </c>
    </row>
    <row r="85" spans="3:6" hidden="1" outlineLevel="3" x14ac:dyDescent="0.25">
      <c r="C85" s="18">
        <v>0</v>
      </c>
      <c r="D85" s="10" t="s">
        <v>589</v>
      </c>
      <c r="E85" s="17">
        <v>0</v>
      </c>
      <c r="F85" s="17">
        <f t="shared" si="2"/>
        <v>0</v>
      </c>
    </row>
    <row r="86" spans="3:6" hidden="1" outlineLevel="2" collapsed="1" x14ac:dyDescent="0.25">
      <c r="C86" s="4"/>
      <c r="D86" s="4"/>
      <c r="E86" s="14"/>
      <c r="F86" s="13">
        <f>SUM(F73:F85)</f>
        <v>298</v>
      </c>
    </row>
    <row r="87" spans="3:6" hidden="1" outlineLevel="2" x14ac:dyDescent="0.25"/>
    <row r="88" spans="3:6" hidden="1" outlineLevel="2" x14ac:dyDescent="0.25">
      <c r="C88" s="145" t="s">
        <v>668</v>
      </c>
      <c r="D88" s="146"/>
      <c r="E88" s="146"/>
      <c r="F88" s="4"/>
    </row>
    <row r="89" spans="3:6" hidden="1" outlineLevel="3" x14ac:dyDescent="0.25">
      <c r="C89" s="8" t="s">
        <v>9</v>
      </c>
      <c r="D89" s="8" t="s">
        <v>10</v>
      </c>
      <c r="E89" s="8" t="s">
        <v>11</v>
      </c>
      <c r="F89" s="8" t="s">
        <v>12</v>
      </c>
    </row>
    <row r="90" spans="3:6" hidden="1" outlineLevel="3" x14ac:dyDescent="0.25">
      <c r="C90" s="18">
        <v>1</v>
      </c>
      <c r="D90" s="10" t="s">
        <v>1048</v>
      </c>
      <c r="E90" s="17">
        <v>250</v>
      </c>
      <c r="F90" s="17">
        <f t="shared" ref="F90:F127" si="3">$C90*$E90</f>
        <v>250</v>
      </c>
    </row>
    <row r="91" spans="3:6" hidden="1" outlineLevel="3" x14ac:dyDescent="0.25">
      <c r="C91" s="6">
        <v>5</v>
      </c>
      <c r="D91" s="4" t="s">
        <v>836</v>
      </c>
      <c r="E91" s="17">
        <v>30</v>
      </c>
      <c r="F91" s="17">
        <f t="shared" si="3"/>
        <v>150</v>
      </c>
    </row>
    <row r="92" spans="3:6" hidden="1" outlineLevel="3" x14ac:dyDescent="0.25">
      <c r="C92" s="6">
        <v>4</v>
      </c>
      <c r="D92" s="4" t="s">
        <v>669</v>
      </c>
      <c r="E92" s="17">
        <v>200</v>
      </c>
      <c r="F92" s="17">
        <f t="shared" si="3"/>
        <v>800</v>
      </c>
    </row>
    <row r="93" spans="3:6" hidden="1" outlineLevel="3" x14ac:dyDescent="0.25">
      <c r="C93" s="6">
        <v>1</v>
      </c>
      <c r="D93" s="4" t="s">
        <v>670</v>
      </c>
      <c r="E93" s="17">
        <v>30</v>
      </c>
      <c r="F93" s="17">
        <f t="shared" si="3"/>
        <v>30</v>
      </c>
    </row>
    <row r="94" spans="3:6" hidden="1" outlineLevel="3" x14ac:dyDescent="0.25">
      <c r="C94" s="6">
        <v>1</v>
      </c>
      <c r="D94" s="4" t="s">
        <v>671</v>
      </c>
      <c r="E94" s="17">
        <v>130</v>
      </c>
      <c r="F94" s="17">
        <f t="shared" si="3"/>
        <v>130</v>
      </c>
    </row>
    <row r="95" spans="3:6" hidden="1" outlineLevel="3" x14ac:dyDescent="0.25">
      <c r="C95" s="6">
        <v>1</v>
      </c>
      <c r="D95" s="4" t="s">
        <v>672</v>
      </c>
      <c r="E95" s="17">
        <v>50</v>
      </c>
      <c r="F95" s="17">
        <f t="shared" si="3"/>
        <v>50</v>
      </c>
    </row>
    <row r="96" spans="3:6" hidden="1" outlineLevel="3" x14ac:dyDescent="0.25">
      <c r="C96" s="6">
        <v>1</v>
      </c>
      <c r="D96" s="4" t="s">
        <v>673</v>
      </c>
      <c r="E96" s="17">
        <v>15</v>
      </c>
      <c r="F96" s="17">
        <f t="shared" si="3"/>
        <v>15</v>
      </c>
    </row>
    <row r="97" spans="3:6" hidden="1" outlineLevel="3" x14ac:dyDescent="0.25">
      <c r="C97" s="6">
        <v>1</v>
      </c>
      <c r="D97" s="4" t="s">
        <v>674</v>
      </c>
      <c r="E97" s="17">
        <v>15</v>
      </c>
      <c r="F97" s="17">
        <f t="shared" si="3"/>
        <v>15</v>
      </c>
    </row>
    <row r="98" spans="3:6" hidden="1" outlineLevel="3" x14ac:dyDescent="0.25">
      <c r="C98" s="6">
        <v>1</v>
      </c>
      <c r="D98" s="4" t="s">
        <v>675</v>
      </c>
      <c r="E98" s="17">
        <v>15</v>
      </c>
      <c r="F98" s="17">
        <f t="shared" si="3"/>
        <v>15</v>
      </c>
    </row>
    <row r="99" spans="3:6" hidden="1" outlineLevel="3" x14ac:dyDescent="0.25">
      <c r="C99" s="6">
        <v>1</v>
      </c>
      <c r="D99" s="4" t="s">
        <v>676</v>
      </c>
      <c r="E99" s="17">
        <v>15</v>
      </c>
      <c r="F99" s="17">
        <f t="shared" si="3"/>
        <v>15</v>
      </c>
    </row>
    <row r="100" spans="3:6" hidden="1" outlineLevel="3" x14ac:dyDescent="0.25">
      <c r="C100" s="6">
        <v>1</v>
      </c>
      <c r="D100" s="4" t="s">
        <v>677</v>
      </c>
      <c r="E100" s="17">
        <v>10</v>
      </c>
      <c r="F100" s="17">
        <f t="shared" si="3"/>
        <v>10</v>
      </c>
    </row>
    <row r="101" spans="3:6" hidden="1" outlineLevel="3" x14ac:dyDescent="0.25">
      <c r="C101" s="6">
        <v>1</v>
      </c>
      <c r="D101" s="4" t="s">
        <v>678</v>
      </c>
      <c r="E101" s="17">
        <v>10</v>
      </c>
      <c r="F101" s="17">
        <f t="shared" si="3"/>
        <v>10</v>
      </c>
    </row>
    <row r="102" spans="3:6" hidden="1" outlineLevel="3" x14ac:dyDescent="0.25">
      <c r="C102" s="6">
        <v>1</v>
      </c>
      <c r="D102" s="4" t="s">
        <v>679</v>
      </c>
      <c r="E102" s="17">
        <v>5</v>
      </c>
      <c r="F102" s="17">
        <f t="shared" si="3"/>
        <v>5</v>
      </c>
    </row>
    <row r="103" spans="3:6" hidden="1" outlineLevel="3" x14ac:dyDescent="0.25">
      <c r="C103" s="6">
        <v>2</v>
      </c>
      <c r="D103" s="4" t="s">
        <v>680</v>
      </c>
      <c r="E103" s="17">
        <v>15</v>
      </c>
      <c r="F103" s="17">
        <f t="shared" si="3"/>
        <v>30</v>
      </c>
    </row>
    <row r="104" spans="3:6" hidden="1" outlineLevel="3" x14ac:dyDescent="0.25">
      <c r="C104" s="6">
        <v>1</v>
      </c>
      <c r="D104" s="4" t="s">
        <v>681</v>
      </c>
      <c r="E104" s="17">
        <v>60</v>
      </c>
      <c r="F104" s="17">
        <f t="shared" si="3"/>
        <v>60</v>
      </c>
    </row>
    <row r="105" spans="3:6" hidden="1" outlineLevel="3" x14ac:dyDescent="0.25">
      <c r="C105" s="6">
        <v>2</v>
      </c>
      <c r="D105" s="4" t="s">
        <v>682</v>
      </c>
      <c r="E105" s="17">
        <v>10</v>
      </c>
      <c r="F105" s="17">
        <f t="shared" si="3"/>
        <v>20</v>
      </c>
    </row>
    <row r="106" spans="3:6" hidden="1" outlineLevel="3" x14ac:dyDescent="0.25">
      <c r="C106" s="6">
        <v>4</v>
      </c>
      <c r="D106" s="4" t="s">
        <v>683</v>
      </c>
      <c r="E106" s="15">
        <v>40</v>
      </c>
      <c r="F106" s="17">
        <f t="shared" si="3"/>
        <v>160</v>
      </c>
    </row>
    <row r="107" spans="3:6" hidden="1" outlineLevel="3" x14ac:dyDescent="0.25">
      <c r="C107" s="6">
        <v>2</v>
      </c>
      <c r="D107" s="4" t="s">
        <v>684</v>
      </c>
      <c r="E107" s="17">
        <v>30</v>
      </c>
      <c r="F107" s="17">
        <f t="shared" si="3"/>
        <v>60</v>
      </c>
    </row>
    <row r="108" spans="3:6" hidden="1" outlineLevel="3" x14ac:dyDescent="0.25">
      <c r="C108" s="6">
        <v>5</v>
      </c>
      <c r="D108" s="4" t="s">
        <v>837</v>
      </c>
      <c r="E108" s="17">
        <v>30</v>
      </c>
      <c r="F108" s="17">
        <f t="shared" si="3"/>
        <v>150</v>
      </c>
    </row>
    <row r="109" spans="3:6" hidden="1" outlineLevel="3" x14ac:dyDescent="0.25">
      <c r="C109" s="6">
        <v>1</v>
      </c>
      <c r="D109" s="4" t="s">
        <v>685</v>
      </c>
      <c r="E109" s="17">
        <v>15</v>
      </c>
      <c r="F109" s="17">
        <f t="shared" si="3"/>
        <v>15</v>
      </c>
    </row>
    <row r="110" spans="3:6" hidden="1" outlineLevel="3" x14ac:dyDescent="0.25">
      <c r="C110" s="6">
        <v>1</v>
      </c>
      <c r="D110" s="4" t="s">
        <v>686</v>
      </c>
      <c r="E110" s="17">
        <v>20</v>
      </c>
      <c r="F110" s="17">
        <f t="shared" si="3"/>
        <v>20</v>
      </c>
    </row>
    <row r="111" spans="3:6" hidden="1" outlineLevel="3" x14ac:dyDescent="0.25">
      <c r="C111" s="6">
        <v>1</v>
      </c>
      <c r="D111" s="4" t="s">
        <v>687</v>
      </c>
      <c r="E111" s="17">
        <v>20</v>
      </c>
      <c r="F111" s="17">
        <f t="shared" si="3"/>
        <v>20</v>
      </c>
    </row>
    <row r="112" spans="3:6" hidden="1" outlineLevel="3" x14ac:dyDescent="0.25">
      <c r="C112" s="6">
        <v>1</v>
      </c>
      <c r="D112" s="4" t="s">
        <v>688</v>
      </c>
      <c r="E112" s="17">
        <v>15</v>
      </c>
      <c r="F112" s="17">
        <f t="shared" si="3"/>
        <v>15</v>
      </c>
    </row>
    <row r="113" spans="3:6" hidden="1" outlineLevel="3" x14ac:dyDescent="0.25">
      <c r="C113" s="6">
        <v>2</v>
      </c>
      <c r="D113" s="4" t="s">
        <v>689</v>
      </c>
      <c r="E113" s="17">
        <v>10</v>
      </c>
      <c r="F113" s="17">
        <f t="shared" si="3"/>
        <v>20</v>
      </c>
    </row>
    <row r="114" spans="3:6" hidden="1" outlineLevel="3" x14ac:dyDescent="0.25">
      <c r="C114" s="6">
        <v>1</v>
      </c>
      <c r="D114" s="4" t="s">
        <v>690</v>
      </c>
      <c r="E114" s="17">
        <v>20</v>
      </c>
      <c r="F114" s="17">
        <f t="shared" si="3"/>
        <v>20</v>
      </c>
    </row>
    <row r="115" spans="3:6" hidden="1" outlineLevel="3" x14ac:dyDescent="0.25">
      <c r="C115" s="6">
        <v>1</v>
      </c>
      <c r="D115" s="4" t="s">
        <v>691</v>
      </c>
      <c r="E115" s="17">
        <v>20</v>
      </c>
      <c r="F115" s="17">
        <f t="shared" si="3"/>
        <v>20</v>
      </c>
    </row>
    <row r="116" spans="3:6" hidden="1" outlineLevel="3" x14ac:dyDescent="0.25">
      <c r="C116" s="6">
        <v>1</v>
      </c>
      <c r="D116" s="4" t="s">
        <v>692</v>
      </c>
      <c r="E116" s="17">
        <v>20</v>
      </c>
      <c r="F116" s="17">
        <f t="shared" si="3"/>
        <v>20</v>
      </c>
    </row>
    <row r="117" spans="3:6" hidden="1" outlineLevel="3" x14ac:dyDescent="0.25">
      <c r="C117" s="6">
        <v>6</v>
      </c>
      <c r="D117" s="4" t="s">
        <v>693</v>
      </c>
      <c r="E117" s="17">
        <v>10</v>
      </c>
      <c r="F117" s="17">
        <f t="shared" si="3"/>
        <v>60</v>
      </c>
    </row>
    <row r="118" spans="3:6" hidden="1" outlineLevel="3" x14ac:dyDescent="0.25">
      <c r="C118" s="6">
        <v>1</v>
      </c>
      <c r="D118" s="4" t="s">
        <v>694</v>
      </c>
      <c r="E118" s="17">
        <v>5</v>
      </c>
      <c r="F118" s="17">
        <f t="shared" si="3"/>
        <v>5</v>
      </c>
    </row>
    <row r="119" spans="3:6" hidden="1" outlineLevel="3" x14ac:dyDescent="0.25">
      <c r="C119" s="6">
        <v>1</v>
      </c>
      <c r="D119" s="4" t="s">
        <v>695</v>
      </c>
      <c r="E119" s="17">
        <v>10</v>
      </c>
      <c r="F119" s="17">
        <f t="shared" si="3"/>
        <v>10</v>
      </c>
    </row>
    <row r="120" spans="3:6" hidden="1" outlineLevel="3" x14ac:dyDescent="0.25">
      <c r="C120" s="6">
        <v>1</v>
      </c>
      <c r="D120" s="4" t="s">
        <v>696</v>
      </c>
      <c r="E120" s="17">
        <v>10</v>
      </c>
      <c r="F120" s="17">
        <f t="shared" si="3"/>
        <v>10</v>
      </c>
    </row>
    <row r="121" spans="3:6" hidden="1" outlineLevel="3" x14ac:dyDescent="0.25">
      <c r="C121" s="6">
        <v>1</v>
      </c>
      <c r="D121" s="4" t="s">
        <v>697</v>
      </c>
      <c r="E121" s="17">
        <v>10</v>
      </c>
      <c r="F121" s="17">
        <f t="shared" si="3"/>
        <v>10</v>
      </c>
    </row>
    <row r="122" spans="3:6" hidden="1" outlineLevel="3" x14ac:dyDescent="0.25">
      <c r="C122" s="6">
        <v>1</v>
      </c>
      <c r="D122" s="4" t="s">
        <v>698</v>
      </c>
      <c r="E122" s="17">
        <v>10</v>
      </c>
      <c r="F122" s="17">
        <f t="shared" si="3"/>
        <v>10</v>
      </c>
    </row>
    <row r="123" spans="3:6" hidden="1" outlineLevel="3" x14ac:dyDescent="0.25">
      <c r="C123" s="6">
        <v>1</v>
      </c>
      <c r="D123" s="4" t="s">
        <v>838</v>
      </c>
      <c r="E123" s="17">
        <v>130</v>
      </c>
      <c r="F123" s="17">
        <f t="shared" si="3"/>
        <v>130</v>
      </c>
    </row>
    <row r="124" spans="3:6" hidden="1" outlineLevel="3" x14ac:dyDescent="0.25">
      <c r="C124" s="6">
        <v>2</v>
      </c>
      <c r="D124" s="4" t="s">
        <v>699</v>
      </c>
      <c r="E124" s="17">
        <v>100</v>
      </c>
      <c r="F124" s="17">
        <f t="shared" si="3"/>
        <v>200</v>
      </c>
    </row>
    <row r="125" spans="3:6" hidden="1" outlineLevel="3" x14ac:dyDescent="0.25">
      <c r="C125" s="6">
        <v>2</v>
      </c>
      <c r="D125" s="4" t="s">
        <v>700</v>
      </c>
      <c r="E125" s="17">
        <v>50</v>
      </c>
      <c r="F125" s="17">
        <f t="shared" si="3"/>
        <v>100</v>
      </c>
    </row>
    <row r="126" spans="3:6" hidden="1" outlineLevel="3" x14ac:dyDescent="0.25">
      <c r="C126" s="6">
        <v>2</v>
      </c>
      <c r="D126" s="4" t="s">
        <v>701</v>
      </c>
      <c r="E126" s="17">
        <v>10</v>
      </c>
      <c r="F126" s="17">
        <f t="shared" si="3"/>
        <v>20</v>
      </c>
    </row>
    <row r="127" spans="3:6" hidden="1" outlineLevel="3" x14ac:dyDescent="0.25">
      <c r="C127" s="6">
        <v>0</v>
      </c>
      <c r="D127" s="10" t="s">
        <v>589</v>
      </c>
      <c r="E127" s="17">
        <v>0</v>
      </c>
      <c r="F127" s="17">
        <f t="shared" si="3"/>
        <v>0</v>
      </c>
    </row>
    <row r="128" spans="3:6" hidden="1" outlineLevel="2" collapsed="1" x14ac:dyDescent="0.25">
      <c r="C128" s="4"/>
      <c r="D128" s="4"/>
      <c r="E128" s="14"/>
      <c r="F128" s="13">
        <f>SUM(F90:F127)</f>
        <v>2680</v>
      </c>
    </row>
    <row r="129" spans="3:6" hidden="1" outlineLevel="2" x14ac:dyDescent="0.25"/>
    <row r="130" spans="3:6" hidden="1" outlineLevel="2" x14ac:dyDescent="0.25">
      <c r="C130" s="145" t="s">
        <v>53</v>
      </c>
      <c r="D130" s="146"/>
      <c r="E130" s="146"/>
      <c r="F130" s="4"/>
    </row>
    <row r="131" spans="3:6" hidden="1" outlineLevel="3" x14ac:dyDescent="0.25">
      <c r="C131" s="8" t="s">
        <v>9</v>
      </c>
      <c r="D131" s="8" t="s">
        <v>10</v>
      </c>
      <c r="E131" s="8" t="s">
        <v>11</v>
      </c>
      <c r="F131" s="8" t="s">
        <v>12</v>
      </c>
    </row>
    <row r="132" spans="3:6" hidden="1" outlineLevel="3" x14ac:dyDescent="0.25">
      <c r="C132" s="9">
        <v>1</v>
      </c>
      <c r="D132" s="4" t="s">
        <v>702</v>
      </c>
      <c r="E132" s="17">
        <v>1200</v>
      </c>
      <c r="F132" s="17">
        <f>C132*E132</f>
        <v>1200</v>
      </c>
    </row>
    <row r="133" spans="3:6" hidden="1" outlineLevel="3" x14ac:dyDescent="0.25">
      <c r="C133" s="9">
        <v>1</v>
      </c>
      <c r="D133" s="4" t="s">
        <v>191</v>
      </c>
      <c r="E133" s="17">
        <v>1400</v>
      </c>
      <c r="F133" s="17">
        <f t="shared" ref="F133:F139" si="4">C133*E133</f>
        <v>1400</v>
      </c>
    </row>
    <row r="134" spans="3:6" hidden="1" outlineLevel="3" x14ac:dyDescent="0.25">
      <c r="C134" s="9">
        <v>1</v>
      </c>
      <c r="D134" s="10" t="s">
        <v>192</v>
      </c>
      <c r="E134" s="17">
        <v>30</v>
      </c>
      <c r="F134" s="17">
        <f t="shared" si="4"/>
        <v>30</v>
      </c>
    </row>
    <row r="135" spans="3:6" hidden="1" outlineLevel="3" x14ac:dyDescent="0.25">
      <c r="C135" s="9">
        <v>1</v>
      </c>
      <c r="D135" s="10" t="s">
        <v>88</v>
      </c>
      <c r="E135" s="15">
        <v>150</v>
      </c>
      <c r="F135" s="17">
        <f t="shared" si="4"/>
        <v>150</v>
      </c>
    </row>
    <row r="136" spans="3:6" hidden="1" outlineLevel="3" x14ac:dyDescent="0.25">
      <c r="C136" s="9">
        <v>1</v>
      </c>
      <c r="D136" s="10" t="s">
        <v>832</v>
      </c>
      <c r="E136" s="15">
        <v>60</v>
      </c>
      <c r="F136" s="17">
        <f t="shared" si="4"/>
        <v>60</v>
      </c>
    </row>
    <row r="137" spans="3:6" hidden="1" outlineLevel="3" x14ac:dyDescent="0.25">
      <c r="C137" s="9">
        <v>1</v>
      </c>
      <c r="D137" s="10" t="s">
        <v>85</v>
      </c>
      <c r="E137" s="17">
        <v>150</v>
      </c>
      <c r="F137" s="17">
        <f t="shared" si="4"/>
        <v>150</v>
      </c>
    </row>
    <row r="138" spans="3:6" hidden="1" outlineLevel="3" x14ac:dyDescent="0.25">
      <c r="C138" s="9">
        <v>1</v>
      </c>
      <c r="D138" s="10" t="s">
        <v>1022</v>
      </c>
      <c r="E138" s="17">
        <v>200</v>
      </c>
      <c r="F138" s="17">
        <f t="shared" si="4"/>
        <v>200</v>
      </c>
    </row>
    <row r="139" spans="3:6" hidden="1" outlineLevel="3" x14ac:dyDescent="0.25">
      <c r="C139" s="9">
        <v>0</v>
      </c>
      <c r="D139" s="10" t="s">
        <v>589</v>
      </c>
      <c r="E139" s="17"/>
      <c r="F139" s="17">
        <f t="shared" si="4"/>
        <v>0</v>
      </c>
    </row>
    <row r="140" spans="3:6" hidden="1" outlineLevel="2" collapsed="1" x14ac:dyDescent="0.25">
      <c r="C140" s="4"/>
      <c r="D140" s="4"/>
      <c r="E140" s="14"/>
      <c r="F140" s="13">
        <f>SUM(F132:F139)</f>
        <v>3190</v>
      </c>
    </row>
    <row r="141" spans="3:6" hidden="1" outlineLevel="2" x14ac:dyDescent="0.25"/>
    <row r="142" spans="3:6" hidden="1" outlineLevel="2" x14ac:dyDescent="0.25">
      <c r="C142" s="145" t="s">
        <v>276</v>
      </c>
      <c r="D142" s="146"/>
      <c r="E142" s="146"/>
      <c r="F142" s="4"/>
    </row>
    <row r="143" spans="3:6" hidden="1" outlineLevel="3" x14ac:dyDescent="0.25">
      <c r="C143" s="8" t="s">
        <v>9</v>
      </c>
      <c r="D143" s="8" t="s">
        <v>10</v>
      </c>
      <c r="E143" s="8" t="s">
        <v>11</v>
      </c>
      <c r="F143" s="8" t="s">
        <v>12</v>
      </c>
    </row>
    <row r="144" spans="3:6" hidden="1" outlineLevel="3" x14ac:dyDescent="0.25">
      <c r="C144" s="9">
        <v>1</v>
      </c>
      <c r="D144" s="4" t="s">
        <v>1024</v>
      </c>
      <c r="E144" s="17">
        <v>3000</v>
      </c>
      <c r="F144" s="17">
        <f>C144*E144</f>
        <v>3000</v>
      </c>
    </row>
    <row r="145" spans="3:6" hidden="1" outlineLevel="3" x14ac:dyDescent="0.25">
      <c r="C145" s="9">
        <v>1</v>
      </c>
      <c r="D145" s="4" t="s">
        <v>1023</v>
      </c>
      <c r="E145" s="17">
        <v>5000</v>
      </c>
      <c r="F145" s="17">
        <f>C145*E145</f>
        <v>5000</v>
      </c>
    </row>
    <row r="146" spans="3:6" hidden="1" outlineLevel="3" x14ac:dyDescent="0.25">
      <c r="C146" s="9">
        <v>4</v>
      </c>
      <c r="D146" s="10" t="s">
        <v>516</v>
      </c>
      <c r="E146" s="17">
        <v>190</v>
      </c>
      <c r="F146" s="17">
        <f t="shared" ref="F146:F148" si="5">C146*E146</f>
        <v>760</v>
      </c>
    </row>
    <row r="147" spans="3:6" hidden="1" outlineLevel="3" x14ac:dyDescent="0.25">
      <c r="C147" s="9">
        <v>1</v>
      </c>
      <c r="D147" s="10" t="s">
        <v>809</v>
      </c>
      <c r="E147" s="17">
        <v>500</v>
      </c>
      <c r="F147" s="17">
        <f t="shared" si="5"/>
        <v>500</v>
      </c>
    </row>
    <row r="148" spans="3:6" hidden="1" outlineLevel="3" x14ac:dyDescent="0.25">
      <c r="C148" s="9">
        <v>0</v>
      </c>
      <c r="D148" s="10" t="s">
        <v>589</v>
      </c>
      <c r="E148" s="17">
        <v>0</v>
      </c>
      <c r="F148" s="17">
        <f t="shared" si="5"/>
        <v>0</v>
      </c>
    </row>
    <row r="149" spans="3:6" hidden="1" outlineLevel="2" collapsed="1" x14ac:dyDescent="0.25">
      <c r="C149" s="4"/>
      <c r="D149" s="4"/>
      <c r="E149" s="14"/>
      <c r="F149" s="13">
        <f>SUM(F144:F148)</f>
        <v>9260</v>
      </c>
    </row>
    <row r="150" spans="3:6" hidden="1" outlineLevel="2" x14ac:dyDescent="0.25"/>
    <row r="151" spans="3:6" hidden="1" outlineLevel="2" x14ac:dyDescent="0.25">
      <c r="C151" s="145" t="s">
        <v>287</v>
      </c>
      <c r="D151" s="146"/>
      <c r="E151" s="146"/>
      <c r="F151" s="4"/>
    </row>
    <row r="152" spans="3:6" hidden="1" outlineLevel="3" x14ac:dyDescent="0.25">
      <c r="C152" s="8" t="s">
        <v>9</v>
      </c>
      <c r="D152" s="8" t="s">
        <v>10</v>
      </c>
      <c r="E152" s="8" t="s">
        <v>11</v>
      </c>
      <c r="F152" s="8" t="s">
        <v>12</v>
      </c>
    </row>
    <row r="153" spans="3:6" hidden="1" outlineLevel="3" x14ac:dyDescent="0.25">
      <c r="C153" s="9">
        <v>1</v>
      </c>
      <c r="D153" s="4" t="s">
        <v>288</v>
      </c>
      <c r="E153" s="17">
        <v>10</v>
      </c>
      <c r="F153" s="17">
        <f>C153*E153</f>
        <v>10</v>
      </c>
    </row>
    <row r="154" spans="3:6" hidden="1" outlineLevel="3" x14ac:dyDescent="0.25">
      <c r="C154" s="9">
        <v>5</v>
      </c>
      <c r="D154" s="4" t="s">
        <v>289</v>
      </c>
      <c r="E154" s="17">
        <v>15</v>
      </c>
      <c r="F154" s="17">
        <f t="shared" ref="F154:F159" si="6">C154*E154</f>
        <v>75</v>
      </c>
    </row>
    <row r="155" spans="3:6" hidden="1" outlineLevel="3" x14ac:dyDescent="0.25">
      <c r="C155" s="9">
        <v>10</v>
      </c>
      <c r="D155" s="10" t="s">
        <v>291</v>
      </c>
      <c r="E155" s="17">
        <v>12</v>
      </c>
      <c r="F155" s="17">
        <f t="shared" si="6"/>
        <v>120</v>
      </c>
    </row>
    <row r="156" spans="3:6" hidden="1" outlineLevel="3" x14ac:dyDescent="0.25">
      <c r="C156" s="9">
        <v>1</v>
      </c>
      <c r="D156" s="10" t="s">
        <v>292</v>
      </c>
      <c r="E156" s="15">
        <v>20</v>
      </c>
      <c r="F156" s="17">
        <f t="shared" si="6"/>
        <v>20</v>
      </c>
    </row>
    <row r="157" spans="3:6" hidden="1" outlineLevel="3" x14ac:dyDescent="0.25">
      <c r="C157" s="16">
        <v>1</v>
      </c>
      <c r="D157" s="10" t="s">
        <v>100</v>
      </c>
      <c r="E157" s="15">
        <v>100</v>
      </c>
      <c r="F157" s="17">
        <f t="shared" si="6"/>
        <v>100</v>
      </c>
    </row>
    <row r="158" spans="3:6" hidden="1" outlineLevel="3" x14ac:dyDescent="0.25">
      <c r="C158" s="16">
        <v>4</v>
      </c>
      <c r="D158" s="10" t="s">
        <v>517</v>
      </c>
      <c r="E158" s="17">
        <v>25</v>
      </c>
      <c r="F158" s="17">
        <f t="shared" si="6"/>
        <v>100</v>
      </c>
    </row>
    <row r="159" spans="3:6" hidden="1" outlineLevel="3" x14ac:dyDescent="0.25">
      <c r="C159" s="16">
        <v>0</v>
      </c>
      <c r="D159" s="10" t="s">
        <v>589</v>
      </c>
      <c r="E159" s="17">
        <v>0</v>
      </c>
      <c r="F159" s="17">
        <f t="shared" si="6"/>
        <v>0</v>
      </c>
    </row>
    <row r="160" spans="3:6" hidden="1" outlineLevel="2" collapsed="1" x14ac:dyDescent="0.25">
      <c r="C160" s="9"/>
      <c r="D160" s="10"/>
      <c r="E160" s="14"/>
      <c r="F160" s="13">
        <f>SUM(F153:F159)</f>
        <v>425</v>
      </c>
    </row>
    <row r="161" spans="3:6" hidden="1" outlineLevel="2" x14ac:dyDescent="0.25"/>
    <row r="162" spans="3:6" hidden="1" outlineLevel="2" x14ac:dyDescent="0.25">
      <c r="C162" s="145" t="s">
        <v>703</v>
      </c>
      <c r="D162" s="146"/>
      <c r="E162" s="146"/>
      <c r="F162" s="4"/>
    </row>
    <row r="163" spans="3:6" hidden="1" outlineLevel="3" x14ac:dyDescent="0.25">
      <c r="C163" s="8" t="s">
        <v>9</v>
      </c>
      <c r="D163" s="8" t="s">
        <v>10</v>
      </c>
      <c r="E163" s="8" t="s">
        <v>11</v>
      </c>
      <c r="F163" s="8" t="s">
        <v>12</v>
      </c>
    </row>
    <row r="164" spans="3:6" hidden="1" outlineLevel="3" x14ac:dyDescent="0.25">
      <c r="C164" s="9">
        <v>1</v>
      </c>
      <c r="D164" s="4" t="s">
        <v>98</v>
      </c>
      <c r="E164" s="17">
        <v>4</v>
      </c>
      <c r="F164" s="17">
        <f>C164*E164</f>
        <v>4</v>
      </c>
    </row>
    <row r="165" spans="3:6" hidden="1" outlineLevel="3" x14ac:dyDescent="0.25">
      <c r="C165" s="9">
        <v>1</v>
      </c>
      <c r="D165" s="4" t="s">
        <v>792</v>
      </c>
      <c r="E165" s="17">
        <v>2</v>
      </c>
      <c r="F165" s="17">
        <f t="shared" ref="F165:F195" si="7">C165*E165</f>
        <v>2</v>
      </c>
    </row>
    <row r="166" spans="3:6" hidden="1" outlineLevel="3" x14ac:dyDescent="0.25">
      <c r="C166" s="9">
        <v>50</v>
      </c>
      <c r="D166" s="10" t="s">
        <v>825</v>
      </c>
      <c r="E166" s="17">
        <v>0.05</v>
      </c>
      <c r="F166" s="17">
        <f t="shared" si="7"/>
        <v>2.5</v>
      </c>
    </row>
    <row r="167" spans="3:6" hidden="1" outlineLevel="3" x14ac:dyDescent="0.25">
      <c r="C167" s="9">
        <v>5</v>
      </c>
      <c r="D167" s="10" t="s">
        <v>95</v>
      </c>
      <c r="E167" s="15">
        <v>0.7</v>
      </c>
      <c r="F167" s="17">
        <f t="shared" si="7"/>
        <v>3.5</v>
      </c>
    </row>
    <row r="168" spans="3:6" hidden="1" outlineLevel="3" x14ac:dyDescent="0.25">
      <c r="C168" s="9">
        <v>10</v>
      </c>
      <c r="D168" s="10" t="s">
        <v>93</v>
      </c>
      <c r="E168" s="15">
        <v>0.08</v>
      </c>
      <c r="F168" s="17">
        <f t="shared" si="7"/>
        <v>0.8</v>
      </c>
    </row>
    <row r="169" spans="3:6" hidden="1" outlineLevel="3" x14ac:dyDescent="0.25">
      <c r="C169" s="9">
        <v>10</v>
      </c>
      <c r="D169" s="10" t="s">
        <v>91</v>
      </c>
      <c r="E169" s="15">
        <v>0.04</v>
      </c>
      <c r="F169" s="17">
        <f t="shared" si="7"/>
        <v>0.4</v>
      </c>
    </row>
    <row r="170" spans="3:6" hidden="1" outlineLevel="3" x14ac:dyDescent="0.25">
      <c r="C170" s="9">
        <v>1</v>
      </c>
      <c r="D170" s="10" t="s">
        <v>306</v>
      </c>
      <c r="E170" s="15">
        <v>4.5</v>
      </c>
      <c r="F170" s="17">
        <f t="shared" si="7"/>
        <v>4.5</v>
      </c>
    </row>
    <row r="171" spans="3:6" hidden="1" outlineLevel="3" x14ac:dyDescent="0.25">
      <c r="C171" s="16">
        <v>1</v>
      </c>
      <c r="D171" s="10" t="s">
        <v>87</v>
      </c>
      <c r="E171" s="15">
        <v>2</v>
      </c>
      <c r="F171" s="17">
        <f t="shared" si="7"/>
        <v>2</v>
      </c>
    </row>
    <row r="172" spans="3:6" hidden="1" outlineLevel="3" x14ac:dyDescent="0.25">
      <c r="C172" s="16">
        <v>1</v>
      </c>
      <c r="D172" s="10" t="s">
        <v>84</v>
      </c>
      <c r="E172" s="15">
        <v>2</v>
      </c>
      <c r="F172" s="17">
        <f t="shared" si="7"/>
        <v>2</v>
      </c>
    </row>
    <row r="173" spans="3:6" hidden="1" outlineLevel="3" x14ac:dyDescent="0.25">
      <c r="C173" s="16">
        <v>1</v>
      </c>
      <c r="D173" s="10" t="s">
        <v>794</v>
      </c>
      <c r="E173" s="15">
        <v>3</v>
      </c>
      <c r="F173" s="17">
        <f t="shared" si="7"/>
        <v>3</v>
      </c>
    </row>
    <row r="174" spans="3:6" hidden="1" outlineLevel="3" x14ac:dyDescent="0.25">
      <c r="C174" s="16">
        <v>2</v>
      </c>
      <c r="D174" s="10" t="s">
        <v>831</v>
      </c>
      <c r="E174" s="15">
        <v>30</v>
      </c>
      <c r="F174" s="17">
        <f t="shared" si="7"/>
        <v>60</v>
      </c>
    </row>
    <row r="175" spans="3:6" hidden="1" outlineLevel="3" x14ac:dyDescent="0.25">
      <c r="C175" s="16">
        <v>5</v>
      </c>
      <c r="D175" s="10" t="s">
        <v>827</v>
      </c>
      <c r="E175" s="15">
        <v>0.7</v>
      </c>
      <c r="F175" s="17">
        <f t="shared" si="7"/>
        <v>3.5</v>
      </c>
    </row>
    <row r="176" spans="3:6" hidden="1" outlineLevel="3" x14ac:dyDescent="0.25">
      <c r="C176" s="16">
        <v>1</v>
      </c>
      <c r="D176" s="10" t="s">
        <v>82</v>
      </c>
      <c r="E176" s="15">
        <v>9.5</v>
      </c>
      <c r="F176" s="17">
        <f t="shared" si="7"/>
        <v>9.5</v>
      </c>
    </row>
    <row r="177" spans="3:6" hidden="1" outlineLevel="3" x14ac:dyDescent="0.25">
      <c r="C177" s="16">
        <v>1</v>
      </c>
      <c r="D177" s="10" t="s">
        <v>81</v>
      </c>
      <c r="E177" s="15">
        <v>1</v>
      </c>
      <c r="F177" s="17">
        <f t="shared" si="7"/>
        <v>1</v>
      </c>
    </row>
    <row r="178" spans="3:6" hidden="1" outlineLevel="3" x14ac:dyDescent="0.25">
      <c r="C178" s="16">
        <v>2</v>
      </c>
      <c r="D178" s="10" t="s">
        <v>541</v>
      </c>
      <c r="E178" s="15">
        <v>30</v>
      </c>
      <c r="F178" s="17">
        <f t="shared" si="7"/>
        <v>60</v>
      </c>
    </row>
    <row r="179" spans="3:6" hidden="1" outlineLevel="3" x14ac:dyDescent="0.25">
      <c r="C179" s="16">
        <v>100</v>
      </c>
      <c r="D179" s="10" t="s">
        <v>79</v>
      </c>
      <c r="E179" s="15">
        <v>0.05</v>
      </c>
      <c r="F179" s="17">
        <f t="shared" si="7"/>
        <v>5</v>
      </c>
    </row>
    <row r="180" spans="3:6" hidden="1" outlineLevel="3" x14ac:dyDescent="0.25">
      <c r="C180" s="16">
        <v>20</v>
      </c>
      <c r="D180" s="10" t="s">
        <v>78</v>
      </c>
      <c r="E180" s="15">
        <v>0.06</v>
      </c>
      <c r="F180" s="17">
        <f t="shared" si="7"/>
        <v>1.2</v>
      </c>
    </row>
    <row r="181" spans="3:6" hidden="1" outlineLevel="3" x14ac:dyDescent="0.25">
      <c r="C181" s="16">
        <v>5</v>
      </c>
      <c r="D181" s="10" t="s">
        <v>77</v>
      </c>
      <c r="E181" s="15">
        <v>10</v>
      </c>
      <c r="F181" s="17">
        <f t="shared" si="7"/>
        <v>50</v>
      </c>
    </row>
    <row r="182" spans="3:6" hidden="1" outlineLevel="3" x14ac:dyDescent="0.25">
      <c r="C182" s="16">
        <v>25</v>
      </c>
      <c r="D182" s="10" t="s">
        <v>76</v>
      </c>
      <c r="E182" s="15">
        <v>3</v>
      </c>
      <c r="F182" s="17">
        <f t="shared" si="7"/>
        <v>75</v>
      </c>
    </row>
    <row r="183" spans="3:6" hidden="1" outlineLevel="3" x14ac:dyDescent="0.25">
      <c r="C183" s="16">
        <v>1</v>
      </c>
      <c r="D183" s="10" t="s">
        <v>75</v>
      </c>
      <c r="E183" s="15">
        <v>1500</v>
      </c>
      <c r="F183" s="17">
        <f t="shared" si="7"/>
        <v>1500</v>
      </c>
    </row>
    <row r="184" spans="3:6" hidden="1" outlineLevel="3" x14ac:dyDescent="0.25">
      <c r="C184" s="16">
        <v>1</v>
      </c>
      <c r="D184" s="10" t="s">
        <v>1027</v>
      </c>
      <c r="E184" s="15">
        <v>200</v>
      </c>
      <c r="F184" s="17">
        <f t="shared" si="7"/>
        <v>200</v>
      </c>
    </row>
    <row r="185" spans="3:6" hidden="1" outlineLevel="3" x14ac:dyDescent="0.25">
      <c r="C185" s="16">
        <v>1</v>
      </c>
      <c r="D185" s="10" t="s">
        <v>74</v>
      </c>
      <c r="E185" s="15">
        <v>2</v>
      </c>
      <c r="F185" s="17">
        <f t="shared" si="7"/>
        <v>2</v>
      </c>
    </row>
    <row r="186" spans="3:6" hidden="1" outlineLevel="3" x14ac:dyDescent="0.25">
      <c r="C186" s="16">
        <v>1</v>
      </c>
      <c r="D186" s="10" t="s">
        <v>828</v>
      </c>
      <c r="E186" s="15">
        <v>12</v>
      </c>
      <c r="F186" s="17">
        <f t="shared" si="7"/>
        <v>12</v>
      </c>
    </row>
    <row r="187" spans="3:6" hidden="1" outlineLevel="3" x14ac:dyDescent="0.25">
      <c r="C187" s="16">
        <v>1</v>
      </c>
      <c r="D187" s="10" t="s">
        <v>72</v>
      </c>
      <c r="E187" s="15">
        <v>2.5</v>
      </c>
      <c r="F187" s="17">
        <f t="shared" si="7"/>
        <v>2.5</v>
      </c>
    </row>
    <row r="188" spans="3:6" hidden="1" outlineLevel="3" x14ac:dyDescent="0.25">
      <c r="C188" s="16">
        <v>1</v>
      </c>
      <c r="D188" s="10" t="s">
        <v>70</v>
      </c>
      <c r="E188" s="15">
        <v>0.7</v>
      </c>
      <c r="F188" s="17">
        <f t="shared" si="7"/>
        <v>0.7</v>
      </c>
    </row>
    <row r="189" spans="3:6" hidden="1" outlineLevel="3" x14ac:dyDescent="0.25">
      <c r="C189" s="16">
        <v>1</v>
      </c>
      <c r="D189" s="10" t="s">
        <v>829</v>
      </c>
      <c r="E189" s="15">
        <v>5.5</v>
      </c>
      <c r="F189" s="17">
        <f t="shared" si="7"/>
        <v>5.5</v>
      </c>
    </row>
    <row r="190" spans="3:6" hidden="1" outlineLevel="3" x14ac:dyDescent="0.25">
      <c r="C190" s="16">
        <v>5</v>
      </c>
      <c r="D190" s="10" t="s">
        <v>67</v>
      </c>
      <c r="E190" s="15">
        <v>0.4</v>
      </c>
      <c r="F190" s="17">
        <f t="shared" si="7"/>
        <v>2</v>
      </c>
    </row>
    <row r="191" spans="3:6" hidden="1" outlineLevel="3" x14ac:dyDescent="0.25">
      <c r="C191" s="16">
        <v>5</v>
      </c>
      <c r="D191" s="10" t="s">
        <v>65</v>
      </c>
      <c r="E191" s="15">
        <v>2</v>
      </c>
      <c r="F191" s="17">
        <f t="shared" si="7"/>
        <v>10</v>
      </c>
    </row>
    <row r="192" spans="3:6" hidden="1" outlineLevel="3" x14ac:dyDescent="0.25">
      <c r="C192" s="16">
        <v>1</v>
      </c>
      <c r="D192" s="10" t="s">
        <v>830</v>
      </c>
      <c r="E192" s="15">
        <v>4</v>
      </c>
      <c r="F192" s="17">
        <f t="shared" si="7"/>
        <v>4</v>
      </c>
    </row>
    <row r="193" spans="3:6" hidden="1" outlineLevel="3" x14ac:dyDescent="0.25">
      <c r="C193" s="16">
        <v>1</v>
      </c>
      <c r="D193" s="10" t="s">
        <v>542</v>
      </c>
      <c r="E193" s="15">
        <v>5</v>
      </c>
      <c r="F193" s="17">
        <f t="shared" si="7"/>
        <v>5</v>
      </c>
    </row>
    <row r="194" spans="3:6" hidden="1" outlineLevel="3" x14ac:dyDescent="0.25">
      <c r="C194" s="16">
        <v>5</v>
      </c>
      <c r="D194" s="10" t="s">
        <v>839</v>
      </c>
      <c r="E194" s="15">
        <v>10</v>
      </c>
      <c r="F194" s="17">
        <f t="shared" si="7"/>
        <v>50</v>
      </c>
    </row>
    <row r="195" spans="3:6" hidden="1" outlineLevel="3" x14ac:dyDescent="0.25">
      <c r="C195" s="16">
        <v>0</v>
      </c>
      <c r="D195" s="10" t="s">
        <v>589</v>
      </c>
      <c r="E195" s="15">
        <v>0</v>
      </c>
      <c r="F195" s="17">
        <f t="shared" si="7"/>
        <v>0</v>
      </c>
    </row>
    <row r="196" spans="3:6" hidden="1" outlineLevel="2" collapsed="1" x14ac:dyDescent="0.25">
      <c r="C196" s="4"/>
      <c r="D196" s="4"/>
      <c r="E196" s="14"/>
      <c r="F196" s="13">
        <f>SUM(F164:F195)</f>
        <v>2083.6000000000004</v>
      </c>
    </row>
    <row r="197" spans="3:6" hidden="1" outlineLevel="2" x14ac:dyDescent="0.25"/>
    <row r="198" spans="3:6" hidden="1" outlineLevel="2" x14ac:dyDescent="0.25">
      <c r="C198" s="145" t="s">
        <v>704</v>
      </c>
      <c r="D198" s="146"/>
      <c r="E198" s="146"/>
      <c r="F198" s="4"/>
    </row>
    <row r="199" spans="3:6" hidden="1" outlineLevel="3" x14ac:dyDescent="0.25">
      <c r="C199" s="8" t="s">
        <v>9</v>
      </c>
      <c r="D199" s="8" t="s">
        <v>10</v>
      </c>
      <c r="E199" s="8" t="s">
        <v>11</v>
      </c>
      <c r="F199" s="8" t="s">
        <v>12</v>
      </c>
    </row>
    <row r="200" spans="3:6" hidden="1" outlineLevel="3" x14ac:dyDescent="0.25">
      <c r="C200" s="18">
        <v>1</v>
      </c>
      <c r="D200" s="10" t="s">
        <v>705</v>
      </c>
      <c r="E200" s="15">
        <v>7000</v>
      </c>
      <c r="F200" s="17">
        <f>C200*E200</f>
        <v>7000</v>
      </c>
    </row>
    <row r="201" spans="3:6" hidden="1" outlineLevel="3" x14ac:dyDescent="0.25">
      <c r="C201" s="6">
        <v>1</v>
      </c>
      <c r="D201" s="4" t="s">
        <v>706</v>
      </c>
      <c r="E201" s="17">
        <v>200</v>
      </c>
      <c r="F201" s="17">
        <f t="shared" ref="F201:F205" si="8">C201*E201</f>
        <v>200</v>
      </c>
    </row>
    <row r="202" spans="3:6" hidden="1" outlineLevel="3" x14ac:dyDescent="0.25">
      <c r="C202" s="6">
        <v>1</v>
      </c>
      <c r="D202" s="4" t="s">
        <v>707</v>
      </c>
      <c r="E202" s="17">
        <v>25</v>
      </c>
      <c r="F202" s="17">
        <f t="shared" si="8"/>
        <v>25</v>
      </c>
    </row>
    <row r="203" spans="3:6" hidden="1" outlineLevel="3" x14ac:dyDescent="0.25">
      <c r="C203" s="6">
        <v>1</v>
      </c>
      <c r="D203" s="4" t="s">
        <v>708</v>
      </c>
      <c r="E203" s="17">
        <v>25</v>
      </c>
      <c r="F203" s="17">
        <f t="shared" si="8"/>
        <v>25</v>
      </c>
    </row>
    <row r="204" spans="3:6" hidden="1" outlineLevel="3" x14ac:dyDescent="0.25">
      <c r="C204" s="6">
        <v>1</v>
      </c>
      <c r="D204" s="4" t="s">
        <v>709</v>
      </c>
      <c r="E204" s="17">
        <v>10</v>
      </c>
      <c r="F204" s="17">
        <f t="shared" si="8"/>
        <v>10</v>
      </c>
    </row>
    <row r="205" spans="3:6" hidden="1" outlineLevel="3" x14ac:dyDescent="0.25">
      <c r="C205" s="6">
        <v>0</v>
      </c>
      <c r="D205" s="10" t="s">
        <v>589</v>
      </c>
      <c r="E205" s="17">
        <v>0</v>
      </c>
      <c r="F205" s="17">
        <f t="shared" si="8"/>
        <v>0</v>
      </c>
    </row>
    <row r="206" spans="3:6" hidden="1" outlineLevel="2" collapsed="1" x14ac:dyDescent="0.25">
      <c r="C206" s="4"/>
      <c r="D206" s="4"/>
      <c r="E206" s="14"/>
      <c r="F206" s="13">
        <f>SUM(F200:F205)</f>
        <v>7260</v>
      </c>
    </row>
    <row r="207" spans="3:6" hidden="1" outlineLevel="2" x14ac:dyDescent="0.25"/>
    <row r="208" spans="3:6" hidden="1" outlineLevel="2" x14ac:dyDescent="0.25">
      <c r="C208" s="145" t="s">
        <v>710</v>
      </c>
      <c r="D208" s="146"/>
      <c r="E208" s="146"/>
      <c r="F208" s="4"/>
    </row>
    <row r="209" spans="3:6" hidden="1" outlineLevel="3" x14ac:dyDescent="0.25">
      <c r="C209" s="8" t="s">
        <v>9</v>
      </c>
      <c r="D209" s="8" t="s">
        <v>10</v>
      </c>
      <c r="E209" s="8" t="s">
        <v>11</v>
      </c>
      <c r="F209" s="8" t="s">
        <v>12</v>
      </c>
    </row>
    <row r="210" spans="3:6" hidden="1" outlineLevel="3" x14ac:dyDescent="0.25">
      <c r="C210" s="16">
        <v>1</v>
      </c>
      <c r="D210" s="4" t="s">
        <v>711</v>
      </c>
      <c r="E210" s="15">
        <v>5</v>
      </c>
      <c r="F210" s="17">
        <f>C210*E210</f>
        <v>5</v>
      </c>
    </row>
    <row r="211" spans="3:6" hidden="1" outlineLevel="3" x14ac:dyDescent="0.25">
      <c r="C211" s="9">
        <v>1</v>
      </c>
      <c r="D211" s="4" t="s">
        <v>712</v>
      </c>
      <c r="E211" s="17">
        <v>2</v>
      </c>
      <c r="F211" s="17">
        <f t="shared" ref="F211:F221" si="9">C211*E211</f>
        <v>2</v>
      </c>
    </row>
    <row r="212" spans="3:6" hidden="1" outlineLevel="3" x14ac:dyDescent="0.25">
      <c r="C212" s="9">
        <v>1</v>
      </c>
      <c r="D212" s="4" t="s">
        <v>713</v>
      </c>
      <c r="E212" s="17">
        <v>20</v>
      </c>
      <c r="F212" s="17">
        <f t="shared" si="9"/>
        <v>20</v>
      </c>
    </row>
    <row r="213" spans="3:6" hidden="1" outlineLevel="3" x14ac:dyDescent="0.25">
      <c r="C213" s="9">
        <v>5</v>
      </c>
      <c r="D213" s="4" t="s">
        <v>714</v>
      </c>
      <c r="E213" s="17">
        <v>10</v>
      </c>
      <c r="F213" s="17">
        <f t="shared" si="9"/>
        <v>50</v>
      </c>
    </row>
    <row r="214" spans="3:6" hidden="1" outlineLevel="3" x14ac:dyDescent="0.25">
      <c r="C214" s="9">
        <v>1</v>
      </c>
      <c r="D214" s="4" t="s">
        <v>715</v>
      </c>
      <c r="E214" s="17">
        <v>25</v>
      </c>
      <c r="F214" s="17">
        <f t="shared" si="9"/>
        <v>25</v>
      </c>
    </row>
    <row r="215" spans="3:6" hidden="1" outlineLevel="3" x14ac:dyDescent="0.25">
      <c r="C215" s="9">
        <v>3</v>
      </c>
      <c r="D215" s="4" t="s">
        <v>716</v>
      </c>
      <c r="E215" s="17">
        <v>5</v>
      </c>
      <c r="F215" s="17">
        <f t="shared" si="9"/>
        <v>15</v>
      </c>
    </row>
    <row r="216" spans="3:6" hidden="1" outlineLevel="3" x14ac:dyDescent="0.25">
      <c r="C216" s="9">
        <v>1</v>
      </c>
      <c r="D216" s="4" t="s">
        <v>717</v>
      </c>
      <c r="E216" s="17">
        <v>25</v>
      </c>
      <c r="F216" s="17">
        <f t="shared" si="9"/>
        <v>25</v>
      </c>
    </row>
    <row r="217" spans="3:6" hidden="1" outlineLevel="3" x14ac:dyDescent="0.25">
      <c r="C217" s="9">
        <v>5</v>
      </c>
      <c r="D217" s="4" t="s">
        <v>718</v>
      </c>
      <c r="E217" s="17">
        <v>15</v>
      </c>
      <c r="F217" s="17">
        <f t="shared" si="9"/>
        <v>75</v>
      </c>
    </row>
    <row r="218" spans="3:6" hidden="1" outlineLevel="3" x14ac:dyDescent="0.25">
      <c r="C218" s="9">
        <v>2</v>
      </c>
      <c r="D218" s="4" t="s">
        <v>719</v>
      </c>
      <c r="E218" s="17">
        <v>10</v>
      </c>
      <c r="F218" s="17">
        <f t="shared" si="9"/>
        <v>20</v>
      </c>
    </row>
    <row r="219" spans="3:6" hidden="1" outlineLevel="3" x14ac:dyDescent="0.25">
      <c r="C219" s="9">
        <v>1</v>
      </c>
      <c r="D219" s="4" t="s">
        <v>720</v>
      </c>
      <c r="E219" s="17">
        <v>10</v>
      </c>
      <c r="F219" s="17">
        <f t="shared" si="9"/>
        <v>10</v>
      </c>
    </row>
    <row r="220" spans="3:6" hidden="1" outlineLevel="3" x14ac:dyDescent="0.25">
      <c r="C220" s="9">
        <v>10</v>
      </c>
      <c r="D220" s="4" t="s">
        <v>721</v>
      </c>
      <c r="E220" s="17">
        <v>4</v>
      </c>
      <c r="F220" s="17">
        <f t="shared" si="9"/>
        <v>40</v>
      </c>
    </row>
    <row r="221" spans="3:6" hidden="1" outlineLevel="3" x14ac:dyDescent="0.25">
      <c r="C221" s="9">
        <v>0</v>
      </c>
      <c r="D221" s="10" t="s">
        <v>589</v>
      </c>
      <c r="E221" s="17">
        <v>0</v>
      </c>
      <c r="F221" s="17">
        <f t="shared" si="9"/>
        <v>0</v>
      </c>
    </row>
    <row r="222" spans="3:6" hidden="1" outlineLevel="2" collapsed="1" x14ac:dyDescent="0.25">
      <c r="C222" s="4"/>
      <c r="D222" s="4"/>
      <c r="E222" s="14"/>
      <c r="F222" s="13">
        <f>SUM(F210:F221)</f>
        <v>287</v>
      </c>
    </row>
    <row r="223" spans="3:6" hidden="1" outlineLevel="2" x14ac:dyDescent="0.25"/>
    <row r="224" spans="3:6" hidden="1" outlineLevel="2" x14ac:dyDescent="0.25">
      <c r="C224" s="145" t="s">
        <v>51</v>
      </c>
      <c r="D224" s="146"/>
      <c r="E224" s="146"/>
      <c r="F224" s="4"/>
    </row>
    <row r="225" spans="3:6" hidden="1" outlineLevel="3" x14ac:dyDescent="0.25">
      <c r="C225" s="8" t="s">
        <v>9</v>
      </c>
      <c r="D225" s="8" t="s">
        <v>10</v>
      </c>
      <c r="E225" s="8" t="s">
        <v>11</v>
      </c>
      <c r="F225" s="8" t="s">
        <v>12</v>
      </c>
    </row>
    <row r="226" spans="3:6" hidden="1" outlineLevel="3" x14ac:dyDescent="0.25">
      <c r="C226" s="9">
        <v>1</v>
      </c>
      <c r="D226" s="4" t="s">
        <v>312</v>
      </c>
      <c r="E226" s="15">
        <v>200</v>
      </c>
      <c r="F226" s="17">
        <f>C226*E226</f>
        <v>200</v>
      </c>
    </row>
    <row r="227" spans="3:6" hidden="1" outlineLevel="3" x14ac:dyDescent="0.25">
      <c r="C227" s="9">
        <v>1</v>
      </c>
      <c r="D227" s="10" t="s">
        <v>313</v>
      </c>
      <c r="E227" s="15">
        <v>130</v>
      </c>
      <c r="F227" s="17">
        <f t="shared" ref="F227:F231" si="10">C227*E227</f>
        <v>130</v>
      </c>
    </row>
    <row r="228" spans="3:6" hidden="1" outlineLevel="3" x14ac:dyDescent="0.25">
      <c r="C228" s="9">
        <v>3</v>
      </c>
      <c r="D228" s="10" t="s">
        <v>722</v>
      </c>
      <c r="E228" s="15">
        <v>15</v>
      </c>
      <c r="F228" s="17">
        <f t="shared" si="10"/>
        <v>45</v>
      </c>
    </row>
    <row r="229" spans="3:6" hidden="1" outlineLevel="3" x14ac:dyDescent="0.25">
      <c r="C229" s="16">
        <v>5</v>
      </c>
      <c r="D229" s="10" t="s">
        <v>325</v>
      </c>
      <c r="E229" s="15">
        <v>30</v>
      </c>
      <c r="F229" s="17">
        <f t="shared" si="10"/>
        <v>150</v>
      </c>
    </row>
    <row r="230" spans="3:6" hidden="1" outlineLevel="3" x14ac:dyDescent="0.25">
      <c r="C230" s="16">
        <v>1</v>
      </c>
      <c r="D230" s="10" t="s">
        <v>723</v>
      </c>
      <c r="E230" s="17">
        <v>50</v>
      </c>
      <c r="F230" s="17">
        <f t="shared" si="10"/>
        <v>50</v>
      </c>
    </row>
    <row r="231" spans="3:6" hidden="1" outlineLevel="3" x14ac:dyDescent="0.25">
      <c r="C231" s="16">
        <v>0</v>
      </c>
      <c r="D231" s="10" t="s">
        <v>589</v>
      </c>
      <c r="E231" s="17">
        <v>0</v>
      </c>
      <c r="F231" s="17">
        <f t="shared" si="10"/>
        <v>0</v>
      </c>
    </row>
    <row r="232" spans="3:6" hidden="1" outlineLevel="2" collapsed="1" x14ac:dyDescent="0.25">
      <c r="C232" s="4"/>
      <c r="D232" s="4"/>
      <c r="E232" s="14"/>
      <c r="F232" s="13">
        <f>SUM(F226:F231)</f>
        <v>575</v>
      </c>
    </row>
    <row r="233" spans="3:6" hidden="1" outlineLevel="2" x14ac:dyDescent="0.25"/>
    <row r="234" spans="3:6" hidden="1" outlineLevel="2" x14ac:dyDescent="0.25">
      <c r="C234" s="145" t="s">
        <v>47</v>
      </c>
      <c r="D234" s="146"/>
      <c r="E234" s="146"/>
      <c r="F234" s="4"/>
    </row>
    <row r="235" spans="3:6" hidden="1" outlineLevel="3" x14ac:dyDescent="0.25">
      <c r="C235" s="8" t="s">
        <v>9</v>
      </c>
      <c r="D235" s="8" t="s">
        <v>10</v>
      </c>
      <c r="E235" s="8" t="s">
        <v>11</v>
      </c>
      <c r="F235" s="8" t="s">
        <v>12</v>
      </c>
    </row>
    <row r="236" spans="3:6" hidden="1" outlineLevel="3" x14ac:dyDescent="0.25">
      <c r="C236" s="6">
        <v>10</v>
      </c>
      <c r="D236" s="4" t="s">
        <v>61</v>
      </c>
      <c r="E236" s="17">
        <v>100</v>
      </c>
      <c r="F236" s="17">
        <f>C236*E236</f>
        <v>1000</v>
      </c>
    </row>
    <row r="237" spans="3:6" hidden="1" outlineLevel="3" x14ac:dyDescent="0.25">
      <c r="C237" s="6">
        <v>0</v>
      </c>
      <c r="D237" s="4" t="s">
        <v>589</v>
      </c>
      <c r="E237" s="17">
        <v>0</v>
      </c>
      <c r="F237" s="17">
        <f>C237*E237</f>
        <v>0</v>
      </c>
    </row>
    <row r="238" spans="3:6" hidden="1" outlineLevel="2" collapsed="1" x14ac:dyDescent="0.25">
      <c r="C238" s="4"/>
      <c r="D238" s="4"/>
      <c r="E238" s="14"/>
      <c r="F238" s="13">
        <f>SUM(F236:F237)</f>
        <v>1000</v>
      </c>
    </row>
    <row r="239" spans="3:6" hidden="1" outlineLevel="2" x14ac:dyDescent="0.25"/>
    <row r="240" spans="3:6" hidden="1" outlineLevel="2" x14ac:dyDescent="0.25">
      <c r="C240" s="145" t="s">
        <v>724</v>
      </c>
      <c r="D240" s="146"/>
      <c r="E240" s="146"/>
      <c r="F240" s="4"/>
    </row>
    <row r="241" spans="3:6" hidden="1" outlineLevel="3" x14ac:dyDescent="0.25">
      <c r="C241" s="8" t="s">
        <v>9</v>
      </c>
      <c r="D241" s="8" t="s">
        <v>10</v>
      </c>
      <c r="E241" s="8" t="s">
        <v>11</v>
      </c>
      <c r="F241" s="8" t="s">
        <v>12</v>
      </c>
    </row>
    <row r="242" spans="3:6" hidden="1" outlineLevel="3" x14ac:dyDescent="0.25">
      <c r="C242" s="6">
        <f>H8</f>
        <v>1</v>
      </c>
      <c r="D242" s="4" t="s">
        <v>725</v>
      </c>
      <c r="E242" s="14">
        <v>8500</v>
      </c>
      <c r="F242" s="14">
        <f>C242*E242</f>
        <v>8500</v>
      </c>
    </row>
    <row r="243" spans="3:6" hidden="1" outlineLevel="3" x14ac:dyDescent="0.25">
      <c r="C243" s="6">
        <v>0</v>
      </c>
      <c r="D243" s="4" t="s">
        <v>589</v>
      </c>
      <c r="E243" s="14">
        <v>0</v>
      </c>
      <c r="F243" s="14">
        <f>C243*E243</f>
        <v>0</v>
      </c>
    </row>
    <row r="244" spans="3:6" hidden="1" outlineLevel="2" collapsed="1" x14ac:dyDescent="0.25">
      <c r="C244" s="4"/>
      <c r="D244" s="4"/>
      <c r="E244" s="14"/>
      <c r="F244" s="57">
        <f>SUM(F242:F243)</f>
        <v>8500</v>
      </c>
    </row>
    <row r="245" spans="3:6" hidden="1" outlineLevel="2" x14ac:dyDescent="0.25"/>
    <row r="246" spans="3:6" hidden="1" outlineLevel="2" x14ac:dyDescent="0.25">
      <c r="C246" s="166" t="s">
        <v>726</v>
      </c>
      <c r="D246" s="167"/>
      <c r="E246" s="167"/>
      <c r="F246" s="4"/>
    </row>
    <row r="247" spans="3:6" hidden="1" outlineLevel="3" x14ac:dyDescent="0.25">
      <c r="C247" s="8" t="s">
        <v>9</v>
      </c>
      <c r="D247" s="8" t="s">
        <v>10</v>
      </c>
      <c r="E247" s="8" t="s">
        <v>11</v>
      </c>
      <c r="F247" s="8" t="s">
        <v>12</v>
      </c>
    </row>
    <row r="248" spans="3:6" hidden="1" outlineLevel="3" x14ac:dyDescent="0.25">
      <c r="C248" s="6">
        <v>35</v>
      </c>
      <c r="D248" s="4" t="s">
        <v>727</v>
      </c>
      <c r="E248" s="17">
        <v>3</v>
      </c>
      <c r="F248" s="17">
        <f>C248*E248</f>
        <v>105</v>
      </c>
    </row>
    <row r="249" spans="3:6" hidden="1" outlineLevel="3" x14ac:dyDescent="0.25">
      <c r="C249" s="6">
        <v>35</v>
      </c>
      <c r="D249" s="4" t="s">
        <v>728</v>
      </c>
      <c r="E249" s="17">
        <v>3</v>
      </c>
      <c r="F249" s="17">
        <f t="shared" ref="F249:F259" si="11">C249*E249</f>
        <v>105</v>
      </c>
    </row>
    <row r="250" spans="3:6" hidden="1" outlineLevel="3" x14ac:dyDescent="0.25">
      <c r="C250" s="6">
        <v>40</v>
      </c>
      <c r="D250" s="4" t="s">
        <v>729</v>
      </c>
      <c r="E250" s="17">
        <v>3</v>
      </c>
      <c r="F250" s="17">
        <f t="shared" si="11"/>
        <v>120</v>
      </c>
    </row>
    <row r="251" spans="3:6" hidden="1" outlineLevel="3" x14ac:dyDescent="0.25">
      <c r="C251" s="6">
        <v>500</v>
      </c>
      <c r="D251" s="4" t="s">
        <v>840</v>
      </c>
      <c r="E251" s="17">
        <v>0.5</v>
      </c>
      <c r="F251" s="17">
        <f t="shared" si="11"/>
        <v>250</v>
      </c>
    </row>
    <row r="252" spans="3:6" hidden="1" outlineLevel="3" x14ac:dyDescent="0.25">
      <c r="C252" s="6">
        <v>12</v>
      </c>
      <c r="D252" s="4" t="s">
        <v>730</v>
      </c>
      <c r="E252" s="17">
        <v>3</v>
      </c>
      <c r="F252" s="17">
        <f t="shared" si="11"/>
        <v>36</v>
      </c>
    </row>
    <row r="253" spans="3:6" hidden="1" outlineLevel="3" x14ac:dyDescent="0.25">
      <c r="C253" s="6">
        <v>12</v>
      </c>
      <c r="D253" s="4" t="s">
        <v>731</v>
      </c>
      <c r="E253" s="17">
        <v>4</v>
      </c>
      <c r="F253" s="17">
        <f t="shared" si="11"/>
        <v>48</v>
      </c>
    </row>
    <row r="254" spans="3:6" hidden="1" outlineLevel="3" x14ac:dyDescent="0.25">
      <c r="C254" s="6">
        <v>1</v>
      </c>
      <c r="D254" s="4" t="s">
        <v>732</v>
      </c>
      <c r="E254" s="17">
        <v>4</v>
      </c>
      <c r="F254" s="17">
        <f t="shared" si="11"/>
        <v>4</v>
      </c>
    </row>
    <row r="255" spans="3:6" hidden="1" outlineLevel="3" x14ac:dyDescent="0.25">
      <c r="C255" s="6">
        <v>1</v>
      </c>
      <c r="D255" s="4" t="s">
        <v>733</v>
      </c>
      <c r="E255" s="17">
        <v>6</v>
      </c>
      <c r="F255" s="17">
        <f t="shared" si="11"/>
        <v>6</v>
      </c>
    </row>
    <row r="256" spans="3:6" hidden="1" outlineLevel="3" x14ac:dyDescent="0.25">
      <c r="C256" s="6">
        <v>1</v>
      </c>
      <c r="D256" s="4" t="s">
        <v>580</v>
      </c>
      <c r="E256" s="17">
        <v>5</v>
      </c>
      <c r="F256" s="17">
        <f t="shared" si="11"/>
        <v>5</v>
      </c>
    </row>
    <row r="257" spans="3:7" hidden="1" outlineLevel="3" x14ac:dyDescent="0.25">
      <c r="C257" s="6">
        <v>2</v>
      </c>
      <c r="D257" s="4" t="s">
        <v>734</v>
      </c>
      <c r="E257" s="17">
        <v>5</v>
      </c>
      <c r="F257" s="17">
        <f t="shared" si="11"/>
        <v>10</v>
      </c>
    </row>
    <row r="258" spans="3:7" hidden="1" outlineLevel="3" x14ac:dyDescent="0.25">
      <c r="C258" s="6">
        <v>1</v>
      </c>
      <c r="D258" s="4" t="s">
        <v>574</v>
      </c>
      <c r="E258" s="17">
        <v>1</v>
      </c>
      <c r="F258" s="17">
        <f t="shared" si="11"/>
        <v>1</v>
      </c>
    </row>
    <row r="259" spans="3:7" hidden="1" outlineLevel="3" x14ac:dyDescent="0.25">
      <c r="C259" s="6">
        <v>0</v>
      </c>
      <c r="D259" s="10" t="s">
        <v>589</v>
      </c>
      <c r="E259" s="17">
        <v>0</v>
      </c>
      <c r="F259" s="17">
        <f t="shared" si="11"/>
        <v>0</v>
      </c>
    </row>
    <row r="260" spans="3:7" hidden="1" outlineLevel="2" collapsed="1" x14ac:dyDescent="0.25">
      <c r="C260" s="4"/>
      <c r="D260" s="4"/>
      <c r="E260" s="14"/>
      <c r="F260" s="13">
        <f>SUM(F248:F259)</f>
        <v>690</v>
      </c>
    </row>
    <row r="261" spans="3:7" hidden="1" outlineLevel="1" collapsed="1" x14ac:dyDescent="0.25"/>
    <row r="262" spans="3:7" hidden="1" outlineLevel="1" x14ac:dyDescent="0.25"/>
    <row r="263" spans="3:7" hidden="1" outlineLevel="1" x14ac:dyDescent="0.25">
      <c r="C263" s="160" t="s">
        <v>20</v>
      </c>
      <c r="D263" s="160"/>
      <c r="E263" s="160"/>
      <c r="F263" s="160"/>
    </row>
    <row r="264" spans="3:7" ht="17.25" hidden="1" outlineLevel="1" x14ac:dyDescent="0.4">
      <c r="G264" s="25">
        <f>F273+F279</f>
        <v>13209</v>
      </c>
    </row>
    <row r="265" spans="3:7" hidden="1" outlineLevel="2" x14ac:dyDescent="0.25"/>
    <row r="266" spans="3:7" hidden="1" outlineLevel="2" x14ac:dyDescent="0.25">
      <c r="C266" s="154" t="s">
        <v>331</v>
      </c>
      <c r="D266" s="154"/>
      <c r="E266" s="154"/>
    </row>
    <row r="267" spans="3:7" hidden="1" outlineLevel="3" x14ac:dyDescent="0.25">
      <c r="C267" s="1" t="s">
        <v>9</v>
      </c>
      <c r="D267" s="1" t="s">
        <v>10</v>
      </c>
      <c r="E267" s="1" t="s">
        <v>11</v>
      </c>
      <c r="F267" s="8" t="s">
        <v>12</v>
      </c>
    </row>
    <row r="268" spans="3:7" hidden="1" outlineLevel="3" x14ac:dyDescent="0.25">
      <c r="C268" s="2">
        <f>H10</f>
        <v>1</v>
      </c>
      <c r="D268" t="s">
        <v>28</v>
      </c>
      <c r="E268" s="12">
        <f>Personalkosten!H15</f>
        <v>1656</v>
      </c>
      <c r="F268" s="12">
        <f>C268*E268</f>
        <v>1656</v>
      </c>
    </row>
    <row r="269" spans="3:7" hidden="1" outlineLevel="3" x14ac:dyDescent="0.25">
      <c r="C269" s="2">
        <f>H11+H12</f>
        <v>2</v>
      </c>
      <c r="D269" t="s">
        <v>17</v>
      </c>
      <c r="E269" s="12">
        <f>Personalkosten!H20</f>
        <v>138</v>
      </c>
      <c r="F269" s="12">
        <f t="shared" ref="F269:F270" si="12">C269*E269</f>
        <v>276</v>
      </c>
    </row>
    <row r="270" spans="3:7" hidden="1" outlineLevel="3" x14ac:dyDescent="0.25">
      <c r="C270" s="2">
        <f>H12+H14</f>
        <v>6</v>
      </c>
      <c r="D270" t="s">
        <v>43</v>
      </c>
      <c r="E270" s="12">
        <f>Personalkosten!H24</f>
        <v>414</v>
      </c>
      <c r="F270" s="12">
        <f t="shared" si="12"/>
        <v>2484</v>
      </c>
    </row>
    <row r="271" spans="3:7" hidden="1" outlineLevel="3" x14ac:dyDescent="0.25">
      <c r="C271" s="2">
        <f>H13</f>
        <v>1</v>
      </c>
      <c r="D271" t="s">
        <v>44</v>
      </c>
      <c r="E271" s="12">
        <f>Personalkosten!H25</f>
        <v>828</v>
      </c>
      <c r="F271" s="12">
        <f>C271*E271</f>
        <v>828</v>
      </c>
    </row>
    <row r="272" spans="3:7" hidden="1" outlineLevel="3" x14ac:dyDescent="0.25">
      <c r="C272" s="2">
        <v>0</v>
      </c>
      <c r="D272" t="s">
        <v>589</v>
      </c>
      <c r="E272">
        <v>0</v>
      </c>
      <c r="F272" s="12">
        <f>C272*E272</f>
        <v>0</v>
      </c>
    </row>
    <row r="273" spans="3:7" hidden="1" outlineLevel="2" collapsed="1" x14ac:dyDescent="0.25">
      <c r="F273" s="11">
        <f>SUM(F268:F272)</f>
        <v>5244</v>
      </c>
    </row>
    <row r="274" spans="3:7" hidden="1" outlineLevel="2" x14ac:dyDescent="0.25"/>
    <row r="275" spans="3:7" hidden="1" outlineLevel="2" x14ac:dyDescent="0.25">
      <c r="C275" s="154" t="s">
        <v>18</v>
      </c>
      <c r="D275" s="154"/>
      <c r="E275" s="154"/>
    </row>
    <row r="276" spans="3:7" hidden="1" outlineLevel="3" x14ac:dyDescent="0.25">
      <c r="C276" s="1" t="s">
        <v>9</v>
      </c>
      <c r="D276" s="1" t="s">
        <v>10</v>
      </c>
      <c r="E276" s="1" t="s">
        <v>11</v>
      </c>
      <c r="F276" s="8" t="s">
        <v>12</v>
      </c>
    </row>
    <row r="277" spans="3:7" hidden="1" outlineLevel="3" x14ac:dyDescent="0.25">
      <c r="C277" s="2">
        <f>SUM(H10:H14)</f>
        <v>9</v>
      </c>
      <c r="D277" t="s">
        <v>18</v>
      </c>
      <c r="E277" s="12">
        <f>Personalkosten!I33</f>
        <v>885</v>
      </c>
      <c r="F277" s="12">
        <f>C277*E277</f>
        <v>7965</v>
      </c>
    </row>
    <row r="278" spans="3:7" hidden="1" outlineLevel="3" x14ac:dyDescent="0.25">
      <c r="C278" s="2">
        <v>0</v>
      </c>
      <c r="D278" t="s">
        <v>589</v>
      </c>
      <c r="E278">
        <v>0</v>
      </c>
      <c r="F278" s="12">
        <f>C278*E278</f>
        <v>0</v>
      </c>
    </row>
    <row r="279" spans="3:7" hidden="1" outlineLevel="2" collapsed="1" x14ac:dyDescent="0.25">
      <c r="F279" s="11">
        <f>SUM(F277:F278)</f>
        <v>7965</v>
      </c>
    </row>
    <row r="280" spans="3:7" hidden="1" outlineLevel="1" collapsed="1" x14ac:dyDescent="0.25"/>
    <row r="281" spans="3:7" hidden="1" outlineLevel="1" x14ac:dyDescent="0.25"/>
    <row r="282" spans="3:7" hidden="1" outlineLevel="1" x14ac:dyDescent="0.25">
      <c r="C282" s="155" t="s">
        <v>12</v>
      </c>
      <c r="D282" s="155"/>
      <c r="E282" s="155"/>
      <c r="F282" s="155"/>
    </row>
    <row r="283" spans="3:7" ht="17.25" collapsed="1" x14ac:dyDescent="0.4">
      <c r="G283" s="47">
        <f>G264+G19</f>
        <v>182079.6</v>
      </c>
    </row>
    <row r="285" spans="3:7" ht="15.75" thickBot="1" x14ac:dyDescent="0.3"/>
    <row r="286" spans="3:7" ht="27.75" customHeight="1" thickBot="1" x14ac:dyDescent="0.3">
      <c r="C286" s="156" t="s">
        <v>769</v>
      </c>
      <c r="D286" s="157"/>
      <c r="E286" s="157"/>
      <c r="F286" s="158"/>
    </row>
    <row r="287" spans="3:7" hidden="1" outlineLevel="1" x14ac:dyDescent="0.25"/>
    <row r="288" spans="3:7" hidden="1" outlineLevel="1" x14ac:dyDescent="0.25"/>
    <row r="289" spans="2:7" hidden="1" outlineLevel="1" x14ac:dyDescent="0.25">
      <c r="C289" s="164" t="s">
        <v>582</v>
      </c>
      <c r="D289" s="164"/>
      <c r="E289" s="164"/>
    </row>
    <row r="290" spans="2:7" hidden="1" outlineLevel="2" x14ac:dyDescent="0.25">
      <c r="C290" s="1" t="s">
        <v>11</v>
      </c>
      <c r="D290" s="59" t="s">
        <v>10</v>
      </c>
      <c r="E290" s="59" t="s">
        <v>509</v>
      </c>
      <c r="F290" s="59" t="s">
        <v>510</v>
      </c>
    </row>
    <row r="291" spans="2:7" hidden="1" outlineLevel="2" x14ac:dyDescent="0.25">
      <c r="C291" s="17">
        <v>105</v>
      </c>
      <c r="D291" s="4" t="s">
        <v>735</v>
      </c>
      <c r="E291" s="6">
        <v>2</v>
      </c>
      <c r="F291" s="12">
        <f>C291/E291</f>
        <v>52.5</v>
      </c>
    </row>
    <row r="292" spans="2:7" hidden="1" outlineLevel="2" x14ac:dyDescent="0.25">
      <c r="C292" s="17">
        <v>105</v>
      </c>
      <c r="D292" s="4" t="s">
        <v>736</v>
      </c>
      <c r="E292" s="6">
        <v>2</v>
      </c>
      <c r="F292" s="12">
        <f t="shared" ref="F292:F301" si="13">C292/E292</f>
        <v>52.5</v>
      </c>
    </row>
    <row r="293" spans="2:7" hidden="1" outlineLevel="2" x14ac:dyDescent="0.25">
      <c r="C293" s="17">
        <v>120</v>
      </c>
      <c r="D293" s="4" t="s">
        <v>737</v>
      </c>
      <c r="E293" s="6">
        <v>3</v>
      </c>
      <c r="F293" s="12">
        <f t="shared" si="13"/>
        <v>40</v>
      </c>
    </row>
    <row r="294" spans="2:7" hidden="1" outlineLevel="2" x14ac:dyDescent="0.25">
      <c r="C294" s="17">
        <v>250</v>
      </c>
      <c r="D294" s="4" t="s">
        <v>738</v>
      </c>
      <c r="E294" s="18">
        <v>1</v>
      </c>
      <c r="F294" s="12">
        <f t="shared" si="13"/>
        <v>250</v>
      </c>
    </row>
    <row r="295" spans="2:7" hidden="1" outlineLevel="2" x14ac:dyDescent="0.25">
      <c r="C295" s="17">
        <v>36</v>
      </c>
      <c r="D295" s="4" t="s">
        <v>730</v>
      </c>
      <c r="E295" s="18">
        <v>2</v>
      </c>
      <c r="F295" s="12">
        <f t="shared" si="13"/>
        <v>18</v>
      </c>
    </row>
    <row r="296" spans="2:7" hidden="1" outlineLevel="2" x14ac:dyDescent="0.25">
      <c r="C296" s="17">
        <v>48</v>
      </c>
      <c r="D296" s="4" t="s">
        <v>731</v>
      </c>
      <c r="E296" s="18">
        <v>2</v>
      </c>
      <c r="F296" s="12">
        <f t="shared" si="13"/>
        <v>24</v>
      </c>
    </row>
    <row r="297" spans="2:7" hidden="1" outlineLevel="2" x14ac:dyDescent="0.25">
      <c r="C297" s="17">
        <v>4</v>
      </c>
      <c r="D297" s="4" t="s">
        <v>732</v>
      </c>
      <c r="E297" s="18">
        <v>2</v>
      </c>
      <c r="F297" s="12">
        <f t="shared" si="13"/>
        <v>2</v>
      </c>
    </row>
    <row r="298" spans="2:7" hidden="1" outlineLevel="2" x14ac:dyDescent="0.25">
      <c r="C298" s="17">
        <v>6</v>
      </c>
      <c r="D298" s="4" t="s">
        <v>733</v>
      </c>
      <c r="E298" s="18">
        <v>3</v>
      </c>
      <c r="F298" s="12">
        <f t="shared" si="13"/>
        <v>2</v>
      </c>
    </row>
    <row r="299" spans="2:7" hidden="1" outlineLevel="2" x14ac:dyDescent="0.25">
      <c r="C299" s="17">
        <v>5</v>
      </c>
      <c r="D299" s="4" t="s">
        <v>580</v>
      </c>
      <c r="E299" s="18">
        <v>4</v>
      </c>
      <c r="F299" s="12">
        <f t="shared" si="13"/>
        <v>1.25</v>
      </c>
    </row>
    <row r="300" spans="2:7" hidden="1" outlineLevel="2" x14ac:dyDescent="0.25">
      <c r="C300" s="17">
        <v>10</v>
      </c>
      <c r="D300" s="4" t="s">
        <v>734</v>
      </c>
      <c r="E300" s="18">
        <v>0.2</v>
      </c>
      <c r="F300" s="12">
        <f t="shared" si="13"/>
        <v>50</v>
      </c>
    </row>
    <row r="301" spans="2:7" hidden="1" outlineLevel="2" x14ac:dyDescent="0.25">
      <c r="C301" s="15">
        <v>0</v>
      </c>
      <c r="D301" s="10" t="s">
        <v>589</v>
      </c>
      <c r="E301" s="6">
        <v>1</v>
      </c>
      <c r="F301" s="12">
        <f t="shared" si="13"/>
        <v>0</v>
      </c>
    </row>
    <row r="302" spans="2:7" hidden="1" outlineLevel="1" collapsed="1" x14ac:dyDescent="0.25">
      <c r="B302" s="4"/>
      <c r="C302" s="4"/>
      <c r="D302" s="4"/>
      <c r="E302" s="4"/>
      <c r="F302" s="48">
        <f>SUM(F291:F301)</f>
        <v>492.25</v>
      </c>
      <c r="G302" s="4"/>
    </row>
    <row r="303" spans="2:7" hidden="1" outlineLevel="1" x14ac:dyDescent="0.25">
      <c r="C303" s="4"/>
      <c r="D303" s="4"/>
      <c r="E303" s="4"/>
      <c r="F303" s="4"/>
      <c r="G303" s="4"/>
    </row>
    <row r="304" spans="2:7" hidden="1" outlineLevel="1" x14ac:dyDescent="0.25">
      <c r="C304" s="153" t="s">
        <v>593</v>
      </c>
      <c r="D304" s="153"/>
      <c r="E304" s="153"/>
      <c r="G304" s="4"/>
    </row>
    <row r="305" spans="3:6" hidden="1" outlineLevel="2" x14ac:dyDescent="0.25">
      <c r="C305" s="8" t="s">
        <v>9</v>
      </c>
      <c r="D305" s="8" t="s">
        <v>10</v>
      </c>
      <c r="E305" s="8" t="s">
        <v>11</v>
      </c>
      <c r="F305" s="59" t="s">
        <v>12</v>
      </c>
    </row>
    <row r="306" spans="3:6" hidden="1" outlineLevel="2" x14ac:dyDescent="0.25">
      <c r="C306" s="2">
        <v>1</v>
      </c>
      <c r="D306" t="s">
        <v>430</v>
      </c>
      <c r="E306" s="12">
        <v>30</v>
      </c>
      <c r="F306" s="12">
        <f>C306*E306</f>
        <v>30</v>
      </c>
    </row>
    <row r="307" spans="3:6" hidden="1" outlineLevel="2" x14ac:dyDescent="0.25">
      <c r="C307" s="2">
        <v>0</v>
      </c>
      <c r="D307" t="s">
        <v>589</v>
      </c>
      <c r="E307" s="12">
        <v>0</v>
      </c>
      <c r="F307" s="12">
        <f>C307*E307</f>
        <v>0</v>
      </c>
    </row>
    <row r="308" spans="3:6" hidden="1" outlineLevel="1" collapsed="1" x14ac:dyDescent="0.25">
      <c r="F308" s="24">
        <f>SUM(F306:F307)/2</f>
        <v>15</v>
      </c>
    </row>
    <row r="309" spans="3:6" hidden="1" outlineLevel="1" x14ac:dyDescent="0.25">
      <c r="D309" s="4"/>
    </row>
    <row r="310" spans="3:6" hidden="1" outlineLevel="1" x14ac:dyDescent="0.25">
      <c r="C310" s="153" t="s">
        <v>326</v>
      </c>
      <c r="D310" s="153"/>
      <c r="E310" s="153"/>
    </row>
    <row r="311" spans="3:6" hidden="1" outlineLevel="2" x14ac:dyDescent="0.25">
      <c r="C311" s="8" t="s">
        <v>9</v>
      </c>
      <c r="D311" s="8" t="s">
        <v>10</v>
      </c>
      <c r="E311" s="8" t="s">
        <v>11</v>
      </c>
      <c r="F311" s="8" t="s">
        <v>12</v>
      </c>
    </row>
    <row r="312" spans="3:6" hidden="1" outlineLevel="2" x14ac:dyDescent="0.25">
      <c r="C312" s="2">
        <v>1</v>
      </c>
      <c r="D312" t="s">
        <v>739</v>
      </c>
      <c r="E312" s="12">
        <v>3000</v>
      </c>
      <c r="F312" s="12">
        <f>C312*E312</f>
        <v>3000</v>
      </c>
    </row>
    <row r="313" spans="3:6" hidden="1" outlineLevel="2" x14ac:dyDescent="0.25">
      <c r="C313" s="2">
        <v>1</v>
      </c>
      <c r="D313" t="s">
        <v>587</v>
      </c>
      <c r="E313" s="12">
        <v>3000</v>
      </c>
      <c r="F313" s="12">
        <f t="shared" ref="F313:F316" si="14">C313*E313</f>
        <v>3000</v>
      </c>
    </row>
    <row r="314" spans="3:6" hidden="1" outlineLevel="2" x14ac:dyDescent="0.25">
      <c r="C314" s="2">
        <v>1</v>
      </c>
      <c r="D314" t="s">
        <v>740</v>
      </c>
      <c r="E314" s="12">
        <v>0</v>
      </c>
      <c r="F314" s="12">
        <f t="shared" si="14"/>
        <v>0</v>
      </c>
    </row>
    <row r="315" spans="3:6" hidden="1" outlineLevel="2" x14ac:dyDescent="0.25">
      <c r="C315" s="2">
        <v>1</v>
      </c>
      <c r="D315" t="s">
        <v>334</v>
      </c>
      <c r="E315" s="12">
        <v>0</v>
      </c>
      <c r="F315" s="12">
        <f t="shared" si="14"/>
        <v>0</v>
      </c>
    </row>
    <row r="316" spans="3:6" hidden="1" outlineLevel="2" x14ac:dyDescent="0.25">
      <c r="C316" s="2">
        <v>0</v>
      </c>
      <c r="D316" t="s">
        <v>589</v>
      </c>
      <c r="E316" s="12">
        <v>0</v>
      </c>
      <c r="F316" s="12">
        <f t="shared" si="14"/>
        <v>0</v>
      </c>
    </row>
    <row r="317" spans="3:6" hidden="1" outlineLevel="1" collapsed="1" x14ac:dyDescent="0.25">
      <c r="E317" s="12"/>
      <c r="F317" s="24">
        <f>SUM(F312:F316)</f>
        <v>6000</v>
      </c>
    </row>
    <row r="318" spans="3:6" hidden="1" outlineLevel="1" x14ac:dyDescent="0.25"/>
    <row r="319" spans="3:6" hidden="1" outlineLevel="1" x14ac:dyDescent="0.25">
      <c r="C319" s="154" t="s">
        <v>592</v>
      </c>
      <c r="D319" s="154"/>
      <c r="E319" s="154"/>
    </row>
    <row r="320" spans="3:6" hidden="1" outlineLevel="2" x14ac:dyDescent="0.25">
      <c r="C320" s="8" t="s">
        <v>9</v>
      </c>
      <c r="D320" s="8" t="s">
        <v>10</v>
      </c>
      <c r="E320" s="8" t="s">
        <v>11</v>
      </c>
      <c r="F320" s="8" t="s">
        <v>12</v>
      </c>
    </row>
    <row r="321" spans="3:7" hidden="1" outlineLevel="2" x14ac:dyDescent="0.25">
      <c r="C321" s="53">
        <f>SUM(H10:H14)</f>
        <v>9</v>
      </c>
      <c r="D321" s="92" t="s">
        <v>784</v>
      </c>
      <c r="E321" s="71">
        <v>50</v>
      </c>
      <c r="F321" s="71">
        <f>C321*E321</f>
        <v>450</v>
      </c>
    </row>
    <row r="322" spans="3:7" hidden="1" outlineLevel="2" x14ac:dyDescent="0.25">
      <c r="C322" s="83">
        <v>0</v>
      </c>
      <c r="D322" t="s">
        <v>589</v>
      </c>
      <c r="E322" s="12">
        <v>0</v>
      </c>
      <c r="F322" s="12">
        <f>C322*E322</f>
        <v>0</v>
      </c>
    </row>
    <row r="323" spans="3:7" hidden="1" outlineLevel="1" collapsed="1" x14ac:dyDescent="0.25">
      <c r="E323" s="12"/>
      <c r="F323" s="24">
        <f>SUM(F321:F322)</f>
        <v>450</v>
      </c>
    </row>
    <row r="324" spans="3:7" hidden="1" outlineLevel="1" x14ac:dyDescent="0.25"/>
    <row r="325" spans="3:7" hidden="1" outlineLevel="1" x14ac:dyDescent="0.25"/>
    <row r="326" spans="3:7" hidden="1" outlineLevel="1" x14ac:dyDescent="0.25">
      <c r="C326" s="155" t="s">
        <v>12</v>
      </c>
      <c r="D326" s="155"/>
      <c r="E326" s="155"/>
      <c r="F326" s="155"/>
    </row>
    <row r="327" spans="3:7" ht="17.25" collapsed="1" x14ac:dyDescent="0.4">
      <c r="G327" s="67">
        <f>F302+F308+F317+F323</f>
        <v>6957.25</v>
      </c>
    </row>
  </sheetData>
  <mergeCells count="28">
    <mergeCell ref="C326:F326"/>
    <mergeCell ref="C49:E49"/>
    <mergeCell ref="C2:L5"/>
    <mergeCell ref="C15:F15"/>
    <mergeCell ref="C18:F18"/>
    <mergeCell ref="C21:E21"/>
    <mergeCell ref="C28:E28"/>
    <mergeCell ref="C246:E246"/>
    <mergeCell ref="C71:E71"/>
    <mergeCell ref="C88:E88"/>
    <mergeCell ref="C130:E130"/>
    <mergeCell ref="C142:E142"/>
    <mergeCell ref="C151:E151"/>
    <mergeCell ref="C162:E162"/>
    <mergeCell ref="C198:E198"/>
    <mergeCell ref="C208:E208"/>
    <mergeCell ref="C224:E224"/>
    <mergeCell ref="C234:E234"/>
    <mergeCell ref="C240:E240"/>
    <mergeCell ref="C263:F263"/>
    <mergeCell ref="C266:E266"/>
    <mergeCell ref="C310:E310"/>
    <mergeCell ref="C319:E319"/>
    <mergeCell ref="C275:E275"/>
    <mergeCell ref="C282:F282"/>
    <mergeCell ref="C286:F286"/>
    <mergeCell ref="C289:E289"/>
    <mergeCell ref="C304:E304"/>
  </mergeCells>
  <pageMargins left="0.7" right="0.7" top="0.78740157499999996" bottom="0.78740157499999996" header="0.3" footer="0.3"/>
  <pageSetup paperSize="9" orientation="portrait" r:id="rId1"/>
  <ignoredErrors>
    <ignoredError sqref="C277 C32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76"/>
  <sheetViews>
    <sheetView zoomScale="80" zoomScaleNormal="80" workbookViewId="0">
      <selection activeCell="D1" sqref="D1"/>
    </sheetView>
  </sheetViews>
  <sheetFormatPr baseColWidth="10" defaultColWidth="9.140625" defaultRowHeight="15" outlineLevelRow="2" x14ac:dyDescent="0.25"/>
  <cols>
    <col min="3" max="3" width="25.28515625" customWidth="1"/>
    <col min="4" max="4" width="22.140625" customWidth="1"/>
    <col min="5" max="5" width="28.28515625" customWidth="1"/>
    <col min="6" max="6" width="16.42578125" customWidth="1"/>
    <col min="7" max="7" width="18.85546875" customWidth="1"/>
    <col min="8" max="8" width="15.85546875" customWidth="1"/>
    <col min="9" max="9" width="15.140625" customWidth="1"/>
    <col min="10" max="10" width="16" customWidth="1"/>
    <col min="11" max="11" width="22" customWidth="1"/>
    <col min="12" max="12" width="7.7109375" customWidth="1"/>
    <col min="14" max="14" width="10.42578125" customWidth="1"/>
    <col min="15" max="15" width="12.7109375" customWidth="1"/>
  </cols>
  <sheetData>
    <row r="1" spans="1:18" ht="14.25" customHeight="1" x14ac:dyDescent="0.25"/>
    <row r="2" spans="1:18" ht="18" customHeight="1" x14ac:dyDescent="0.25">
      <c r="C2" s="168" t="s">
        <v>335</v>
      </c>
      <c r="D2" s="169"/>
      <c r="E2" s="169"/>
      <c r="F2" s="169"/>
      <c r="G2" s="169"/>
      <c r="H2" s="169"/>
      <c r="I2" s="169"/>
    </row>
    <row r="3" spans="1:18" ht="17.25" customHeight="1" x14ac:dyDescent="0.25">
      <c r="C3" s="169"/>
      <c r="D3" s="169"/>
      <c r="E3" s="169"/>
      <c r="F3" s="169"/>
      <c r="G3" s="169"/>
      <c r="H3" s="169"/>
      <c r="I3" s="169"/>
    </row>
    <row r="4" spans="1:18" ht="17.25" customHeight="1" x14ac:dyDescent="0.25">
      <c r="C4" s="169"/>
      <c r="D4" s="169"/>
      <c r="E4" s="169"/>
      <c r="F4" s="169"/>
      <c r="G4" s="169"/>
      <c r="H4" s="169"/>
      <c r="I4" s="169"/>
    </row>
    <row r="5" spans="1:18" ht="18" customHeight="1" x14ac:dyDescent="0.25"/>
    <row r="6" spans="1:18" ht="16.5" customHeight="1" x14ac:dyDescent="0.25"/>
    <row r="7" spans="1:18" ht="14.25" customHeight="1" x14ac:dyDescent="0.25"/>
    <row r="8" spans="1:18" ht="16.5" customHeight="1" x14ac:dyDescent="0.25">
      <c r="C8" s="170" t="s">
        <v>180</v>
      </c>
      <c r="D8" s="171"/>
      <c r="E8" s="171"/>
      <c r="F8" s="171"/>
      <c r="G8" s="171"/>
      <c r="H8" s="171"/>
      <c r="I8" s="171"/>
    </row>
    <row r="9" spans="1:18" ht="15" customHeight="1" x14ac:dyDescent="0.25">
      <c r="A9" s="3"/>
      <c r="C9" s="171"/>
      <c r="D9" s="171"/>
      <c r="E9" s="171"/>
      <c r="F9" s="171"/>
      <c r="G9" s="171"/>
      <c r="H9" s="171"/>
      <c r="I9" s="171"/>
    </row>
    <row r="10" spans="1:18" x14ac:dyDescent="0.25">
      <c r="C10" s="171"/>
      <c r="D10" s="171"/>
      <c r="E10" s="171"/>
      <c r="F10" s="171"/>
      <c r="G10" s="171"/>
      <c r="H10" s="171"/>
      <c r="I10" s="171"/>
    </row>
    <row r="11" spans="1:18" x14ac:dyDescent="0.25">
      <c r="C11" s="19"/>
      <c r="D11" s="19"/>
      <c r="E11" s="19"/>
      <c r="F11" s="19"/>
      <c r="G11" s="19"/>
      <c r="H11" s="19"/>
      <c r="I11" s="19"/>
    </row>
    <row r="12" spans="1:18" outlineLevel="1" x14ac:dyDescent="0.25">
      <c r="B12" s="26"/>
      <c r="C12" s="35" t="s">
        <v>10</v>
      </c>
      <c r="D12" s="36" t="s">
        <v>9</v>
      </c>
      <c r="E12" s="37" t="s">
        <v>24</v>
      </c>
      <c r="F12" s="38" t="s">
        <v>25</v>
      </c>
      <c r="G12" s="39" t="s">
        <v>26</v>
      </c>
      <c r="H12" s="40" t="s">
        <v>11</v>
      </c>
      <c r="I12" s="41" t="s">
        <v>27</v>
      </c>
      <c r="J12" s="112" t="s">
        <v>37</v>
      </c>
      <c r="K12" s="112" t="s">
        <v>1055</v>
      </c>
      <c r="N12" s="172" t="s">
        <v>770</v>
      </c>
      <c r="O12" s="173"/>
      <c r="P12" s="173"/>
      <c r="Q12" s="173"/>
      <c r="R12" s="45"/>
    </row>
    <row r="13" spans="1:18" outlineLevel="1" x14ac:dyDescent="0.25">
      <c r="B13" s="26"/>
      <c r="C13" s="26"/>
      <c r="D13" s="27"/>
      <c r="E13" s="4"/>
      <c r="F13" s="26"/>
      <c r="G13" s="29"/>
      <c r="H13" s="26"/>
      <c r="I13" s="4"/>
      <c r="J13" s="113"/>
      <c r="K13" s="113"/>
      <c r="M13" s="19"/>
      <c r="N13" s="19"/>
      <c r="O13" s="19"/>
      <c r="P13" s="19"/>
      <c r="Q13" s="19"/>
      <c r="R13" s="19"/>
    </row>
    <row r="14" spans="1:18" outlineLevel="1" x14ac:dyDescent="0.25">
      <c r="B14" s="27"/>
      <c r="C14" s="26" t="s">
        <v>14</v>
      </c>
      <c r="D14" s="27">
        <f>Gesamtkosten!L77*'Modul Führung'!F9</f>
        <v>1</v>
      </c>
      <c r="E14" s="9">
        <v>48</v>
      </c>
      <c r="F14" s="27">
        <v>96</v>
      </c>
      <c r="G14" s="30">
        <f t="shared" ref="G14:G25" si="0">($E14+$F14)</f>
        <v>144</v>
      </c>
      <c r="H14" s="21">
        <f t="shared" ref="H14:H25" si="1">$G14*$P$23</f>
        <v>2484</v>
      </c>
      <c r="I14" s="110">
        <f t="shared" ref="I14:I25" si="2">$D14*$H14</f>
        <v>2484</v>
      </c>
      <c r="J14" s="114">
        <f>E14*P23</f>
        <v>828</v>
      </c>
      <c r="K14" s="114">
        <f>J14*D14</f>
        <v>828</v>
      </c>
      <c r="L14" s="26"/>
      <c r="M14" s="4"/>
      <c r="N14" s="4"/>
      <c r="O14" s="4"/>
      <c r="P14" s="4"/>
      <c r="Q14" s="4"/>
      <c r="R14" s="42"/>
    </row>
    <row r="15" spans="1:18" outlineLevel="1" x14ac:dyDescent="0.25">
      <c r="B15" s="27"/>
      <c r="C15" s="26" t="s">
        <v>28</v>
      </c>
      <c r="D15" s="27">
        <v>10</v>
      </c>
      <c r="E15" s="9">
        <v>48</v>
      </c>
      <c r="F15" s="27">
        <v>48</v>
      </c>
      <c r="G15" s="30">
        <f t="shared" si="0"/>
        <v>96</v>
      </c>
      <c r="H15" s="21">
        <f t="shared" si="1"/>
        <v>1656</v>
      </c>
      <c r="I15" s="110">
        <f t="shared" si="2"/>
        <v>16560</v>
      </c>
      <c r="J15" s="114">
        <f>E15*P23</f>
        <v>828</v>
      </c>
      <c r="K15" s="114">
        <f>J15*D15</f>
        <v>8280</v>
      </c>
      <c r="L15" s="26"/>
      <c r="M15" s="4"/>
      <c r="N15" s="4" t="s">
        <v>29</v>
      </c>
      <c r="O15" s="4"/>
      <c r="P15" s="5">
        <v>0.75</v>
      </c>
      <c r="Q15" s="4" t="s">
        <v>30</v>
      </c>
      <c r="R15" s="26"/>
    </row>
    <row r="16" spans="1:18" outlineLevel="1" x14ac:dyDescent="0.25">
      <c r="B16" s="27"/>
      <c r="C16" s="120" t="s">
        <v>15</v>
      </c>
      <c r="D16" s="27">
        <f>Gesamtkosten!L77*'Modul Führung'!F10</f>
        <v>1</v>
      </c>
      <c r="E16" s="9">
        <v>24</v>
      </c>
      <c r="F16" s="27">
        <v>48</v>
      </c>
      <c r="G16" s="30">
        <f t="shared" si="0"/>
        <v>72</v>
      </c>
      <c r="H16" s="21">
        <f t="shared" si="1"/>
        <v>1242</v>
      </c>
      <c r="I16" s="110">
        <f t="shared" si="2"/>
        <v>1242</v>
      </c>
      <c r="J16" s="114">
        <f>E16*P23</f>
        <v>414</v>
      </c>
      <c r="K16" s="114">
        <f t="shared" ref="K16:K25" si="3">J16*D16</f>
        <v>414</v>
      </c>
      <c r="L16" s="26"/>
      <c r="M16" s="4"/>
      <c r="N16" s="4"/>
      <c r="O16" s="4"/>
      <c r="P16" s="4"/>
      <c r="Q16" s="4"/>
      <c r="R16" s="26"/>
    </row>
    <row r="17" spans="2:18" outlineLevel="1" x14ac:dyDescent="0.25">
      <c r="B17" s="27"/>
      <c r="C17" s="26" t="s">
        <v>31</v>
      </c>
      <c r="D17" s="27">
        <f>Gesamtkosten!L78*'Modul Sanitätsdienst'!H15+Gesamtkosten!L78*'Modul Sanitätsdienst'!E565</f>
        <v>6</v>
      </c>
      <c r="E17" s="9">
        <v>520</v>
      </c>
      <c r="F17" s="27"/>
      <c r="G17" s="30">
        <f t="shared" si="0"/>
        <v>520</v>
      </c>
      <c r="H17" s="21">
        <f t="shared" si="1"/>
        <v>8970</v>
      </c>
      <c r="I17" s="110">
        <f t="shared" si="2"/>
        <v>53820</v>
      </c>
      <c r="J17" s="114">
        <f>E17*P23</f>
        <v>8970</v>
      </c>
      <c r="K17" s="114">
        <f t="shared" si="3"/>
        <v>53820</v>
      </c>
      <c r="L17" s="26"/>
      <c r="M17" s="4"/>
      <c r="N17" s="4" t="s">
        <v>32</v>
      </c>
      <c r="O17" s="4"/>
      <c r="P17" s="5">
        <v>6</v>
      </c>
      <c r="Q17" s="6" t="s">
        <v>30</v>
      </c>
      <c r="R17" s="26"/>
    </row>
    <row r="18" spans="2:18" outlineLevel="1" x14ac:dyDescent="0.25">
      <c r="B18" s="27"/>
      <c r="C18" s="26" t="s">
        <v>33</v>
      </c>
      <c r="D18" s="27">
        <f>Gesamtkosten!L78*('Modul Sanitätsdienst'!H14+'Modul Sanitätsdienst'!H16)+Gesamtkosten!L78*('Modul Sanitätsdienst'!E566+'Modul Sanitätsdienst'!E567)</f>
        <v>45</v>
      </c>
      <c r="E18" s="9">
        <v>64</v>
      </c>
      <c r="F18" s="27"/>
      <c r="G18" s="30">
        <f t="shared" si="0"/>
        <v>64</v>
      </c>
      <c r="H18" s="21">
        <f t="shared" si="1"/>
        <v>1104</v>
      </c>
      <c r="I18" s="110">
        <f t="shared" si="2"/>
        <v>49680</v>
      </c>
      <c r="J18" s="114">
        <f>E18*P23</f>
        <v>1104</v>
      </c>
      <c r="K18" s="114">
        <f t="shared" si="3"/>
        <v>49680</v>
      </c>
      <c r="L18" s="26"/>
      <c r="M18" s="4"/>
      <c r="N18" s="4"/>
      <c r="O18" s="4"/>
      <c r="P18" s="4"/>
      <c r="Q18" s="4"/>
      <c r="R18" s="26"/>
    </row>
    <row r="19" spans="2:18" outlineLevel="1" x14ac:dyDescent="0.25">
      <c r="B19" s="27"/>
      <c r="C19" s="26" t="s">
        <v>16</v>
      </c>
      <c r="D19" s="27">
        <f>Gesamtkosten!L77*('Modul Führung'!F11+'Modul Führung'!F12)</f>
        <v>2</v>
      </c>
      <c r="E19" s="9">
        <v>16</v>
      </c>
      <c r="F19" s="27"/>
      <c r="G19" s="30">
        <f t="shared" si="0"/>
        <v>16</v>
      </c>
      <c r="H19" s="21">
        <f t="shared" si="1"/>
        <v>276</v>
      </c>
      <c r="I19" s="110">
        <f t="shared" si="2"/>
        <v>552</v>
      </c>
      <c r="J19" s="114">
        <f>E19*P23</f>
        <v>276</v>
      </c>
      <c r="K19" s="114">
        <f t="shared" si="3"/>
        <v>552</v>
      </c>
      <c r="L19" s="26"/>
      <c r="M19" s="4"/>
      <c r="N19" s="4" t="s">
        <v>34</v>
      </c>
      <c r="O19" s="4"/>
      <c r="P19" s="5">
        <f>1/(P15/P17)</f>
        <v>8</v>
      </c>
      <c r="Q19" s="4" t="s">
        <v>35</v>
      </c>
      <c r="R19" s="26"/>
    </row>
    <row r="20" spans="2:18" outlineLevel="1" x14ac:dyDescent="0.25">
      <c r="B20" s="27"/>
      <c r="C20" s="120" t="s">
        <v>17</v>
      </c>
      <c r="D20" s="27">
        <f>Gesamtkosten!L77*'Modul Führung'!F12+Gesamtkosten!L78*'Modul Sanitätsdienst'!H16+Gesamtkosten!L78*('Modul Sanitätsdienst'!E565+'Modul Sanitätsdienst'!E566)+Gesamtkosten!L79*('Modul Betreuungsdienst'!H14+'Modul Betreuungsdienst'!H15+'Modul Betreuungsdienst'!G352)+Gesamtkosten!L80*('Modul Verpflegungsdienst'!H11+'Modul Verpflegungsdienst'!H12)</f>
        <v>27</v>
      </c>
      <c r="E20" s="9">
        <v>8</v>
      </c>
      <c r="F20" s="27"/>
      <c r="G20" s="30">
        <f t="shared" si="0"/>
        <v>8</v>
      </c>
      <c r="H20" s="21">
        <f t="shared" si="1"/>
        <v>138</v>
      </c>
      <c r="I20" s="110">
        <f t="shared" si="2"/>
        <v>3726</v>
      </c>
      <c r="J20" s="114">
        <f>E20*P23</f>
        <v>138</v>
      </c>
      <c r="K20" s="114">
        <f t="shared" si="3"/>
        <v>3726</v>
      </c>
      <c r="L20" s="26"/>
      <c r="M20" s="4"/>
      <c r="N20" s="4"/>
      <c r="O20" s="4"/>
      <c r="P20" s="4"/>
      <c r="Q20" s="4"/>
      <c r="R20" s="26"/>
    </row>
    <row r="21" spans="2:18" outlineLevel="1" x14ac:dyDescent="0.25">
      <c r="B21" s="27"/>
      <c r="C21" s="26" t="s">
        <v>36</v>
      </c>
      <c r="D21" s="27">
        <f>Gesamtkosten!L79*('Modul Betreuungsdienst'!H15+'Modul Betreuungsdienst'!H16+'Modul Betreuungsdienst'!G353+'Modul Betreuungsdienst'!G354+'Modul Betreuungsdienst'!G352)</f>
        <v>8</v>
      </c>
      <c r="E21" s="9">
        <v>48</v>
      </c>
      <c r="F21" s="27"/>
      <c r="G21" s="30">
        <f t="shared" si="0"/>
        <v>48</v>
      </c>
      <c r="H21" s="21">
        <f t="shared" si="1"/>
        <v>828</v>
      </c>
      <c r="I21" s="110">
        <f t="shared" si="2"/>
        <v>6624</v>
      </c>
      <c r="J21" s="114">
        <f>E21*P23</f>
        <v>828</v>
      </c>
      <c r="K21" s="114">
        <f t="shared" si="3"/>
        <v>6624</v>
      </c>
      <c r="L21" s="26"/>
      <c r="M21" s="4"/>
      <c r="N21" s="4" t="s">
        <v>37</v>
      </c>
      <c r="O21" s="4"/>
      <c r="P21" s="5">
        <v>138</v>
      </c>
      <c r="Q21" s="4" t="s">
        <v>38</v>
      </c>
      <c r="R21" s="26"/>
    </row>
    <row r="22" spans="2:18" outlineLevel="1" x14ac:dyDescent="0.25">
      <c r="B22" s="27"/>
      <c r="C22" s="121" t="s">
        <v>39</v>
      </c>
      <c r="D22" s="27">
        <f>Gesamtkosten!L79*('Modul Betreuungsdienst'!G352+'Modul Betreuungsdienst'!G353)</f>
        <v>3</v>
      </c>
      <c r="E22" s="9">
        <v>16</v>
      </c>
      <c r="F22" s="27"/>
      <c r="G22" s="30">
        <f t="shared" si="0"/>
        <v>16</v>
      </c>
      <c r="H22" s="21">
        <f t="shared" si="1"/>
        <v>276</v>
      </c>
      <c r="I22" s="110">
        <f t="shared" si="2"/>
        <v>828</v>
      </c>
      <c r="J22" s="114">
        <f>E22*P23</f>
        <v>276</v>
      </c>
      <c r="K22" s="114">
        <f t="shared" si="3"/>
        <v>828</v>
      </c>
      <c r="L22" s="26"/>
      <c r="M22" s="4"/>
      <c r="N22" s="4"/>
      <c r="O22" s="4"/>
      <c r="P22" s="4"/>
      <c r="Q22" s="4"/>
      <c r="R22" s="26"/>
    </row>
    <row r="23" spans="2:18" outlineLevel="1" x14ac:dyDescent="0.25">
      <c r="B23" s="27"/>
      <c r="C23" s="26" t="s">
        <v>40</v>
      </c>
      <c r="D23" s="27">
        <f>Gesamtkosten!L79*('Modul Betreuungsdienst'!H16+'Modul Betreuungsdienst'!G354)</f>
        <v>4</v>
      </c>
      <c r="E23" s="9">
        <v>80</v>
      </c>
      <c r="F23" s="27">
        <v>16</v>
      </c>
      <c r="G23" s="30">
        <f t="shared" si="0"/>
        <v>96</v>
      </c>
      <c r="H23" s="21">
        <f t="shared" si="1"/>
        <v>1656</v>
      </c>
      <c r="I23" s="110">
        <f t="shared" si="2"/>
        <v>6624</v>
      </c>
      <c r="J23" s="114">
        <f>E23*P23</f>
        <v>1380</v>
      </c>
      <c r="K23" s="114">
        <f t="shared" si="3"/>
        <v>5520</v>
      </c>
      <c r="L23" s="26"/>
      <c r="M23" s="4"/>
      <c r="N23" s="4" t="s">
        <v>41</v>
      </c>
      <c r="O23" s="4"/>
      <c r="P23" s="55">
        <f>P21/P19</f>
        <v>17.25</v>
      </c>
      <c r="Q23" s="4" t="s">
        <v>42</v>
      </c>
      <c r="R23" s="26"/>
    </row>
    <row r="24" spans="2:18" outlineLevel="1" x14ac:dyDescent="0.25">
      <c r="B24" s="27"/>
      <c r="C24" s="33" t="s">
        <v>43</v>
      </c>
      <c r="D24" s="27">
        <f>Gesamtkosten!L80*('Modul Verpflegungsdienst'!H12+'Modul Verpflegungsdienst'!H14)</f>
        <v>6</v>
      </c>
      <c r="E24" s="16">
        <v>24</v>
      </c>
      <c r="F24" s="27"/>
      <c r="G24" s="30">
        <f t="shared" si="0"/>
        <v>24</v>
      </c>
      <c r="H24" s="21">
        <f t="shared" si="1"/>
        <v>414</v>
      </c>
      <c r="I24" s="110">
        <f t="shared" si="2"/>
        <v>2484</v>
      </c>
      <c r="J24" s="114">
        <f>E24*P23</f>
        <v>414</v>
      </c>
      <c r="K24" s="114">
        <f t="shared" si="3"/>
        <v>2484</v>
      </c>
      <c r="L24" s="26"/>
      <c r="M24" s="4"/>
      <c r="N24" s="4"/>
      <c r="O24" s="4"/>
      <c r="P24" s="4"/>
      <c r="Q24" s="4"/>
      <c r="R24" s="26"/>
    </row>
    <row r="25" spans="2:18" outlineLevel="1" x14ac:dyDescent="0.25">
      <c r="B25" s="27"/>
      <c r="C25" s="34" t="s">
        <v>44</v>
      </c>
      <c r="D25" s="28">
        <f>Gesamtkosten!L80*'Modul Verpflegungsdienst'!H13</f>
        <v>1</v>
      </c>
      <c r="E25" s="32">
        <v>24</v>
      </c>
      <c r="F25" s="28">
        <v>24</v>
      </c>
      <c r="G25" s="31">
        <f t="shared" si="0"/>
        <v>48</v>
      </c>
      <c r="H25" s="22">
        <f t="shared" si="1"/>
        <v>828</v>
      </c>
      <c r="I25" s="111">
        <f t="shared" si="2"/>
        <v>828</v>
      </c>
      <c r="J25" s="115">
        <f>E25*P23</f>
        <v>414</v>
      </c>
      <c r="K25" s="115">
        <f t="shared" si="3"/>
        <v>414</v>
      </c>
      <c r="L25" s="26"/>
      <c r="M25" s="43"/>
      <c r="N25" s="19"/>
      <c r="O25" s="19"/>
      <c r="P25" s="19"/>
      <c r="Q25" s="19"/>
      <c r="R25" s="44"/>
    </row>
    <row r="26" spans="2:18" ht="17.25" x14ac:dyDescent="0.25">
      <c r="E26" s="7"/>
      <c r="G26" s="18"/>
      <c r="H26" s="4"/>
      <c r="I26" s="64">
        <f>SUM(I14:I25)</f>
        <v>145452</v>
      </c>
    </row>
    <row r="29" spans="2:18" x14ac:dyDescent="0.25">
      <c r="C29" s="170" t="s">
        <v>18</v>
      </c>
      <c r="D29" s="171"/>
      <c r="E29" s="171"/>
      <c r="F29" s="171"/>
      <c r="G29" s="171"/>
      <c r="H29" s="171"/>
      <c r="I29" s="171"/>
    </row>
    <row r="30" spans="2:18" x14ac:dyDescent="0.25">
      <c r="C30" s="171"/>
      <c r="D30" s="171"/>
      <c r="E30" s="171"/>
      <c r="F30" s="171"/>
      <c r="G30" s="171"/>
      <c r="H30" s="171"/>
      <c r="I30" s="171"/>
    </row>
    <row r="31" spans="2:18" x14ac:dyDescent="0.25">
      <c r="B31" s="4"/>
      <c r="C31" s="171"/>
      <c r="D31" s="171"/>
      <c r="E31" s="171"/>
      <c r="F31" s="171"/>
      <c r="G31" s="171"/>
      <c r="H31" s="171"/>
      <c r="I31" s="171"/>
      <c r="L31" s="4"/>
    </row>
    <row r="32" spans="2:18" x14ac:dyDescent="0.25">
      <c r="B32" s="4"/>
      <c r="C32" s="4"/>
      <c r="D32" s="4"/>
    </row>
    <row r="33" spans="2:9" ht="17.25" x14ac:dyDescent="0.4">
      <c r="B33" s="4"/>
      <c r="C33" s="4"/>
      <c r="D33" s="4"/>
      <c r="I33" s="25">
        <f>F48+F60</f>
        <v>885</v>
      </c>
    </row>
    <row r="34" spans="2:9" outlineLevel="1" x14ac:dyDescent="0.25">
      <c r="B34" s="4"/>
      <c r="C34" s="154" t="s">
        <v>179</v>
      </c>
      <c r="D34" s="174"/>
      <c r="E34" s="174"/>
      <c r="F34" s="4"/>
    </row>
    <row r="35" spans="2:9" hidden="1" outlineLevel="2" x14ac:dyDescent="0.25">
      <c r="B35" s="4"/>
      <c r="C35" s="8" t="s">
        <v>9</v>
      </c>
      <c r="D35" s="8" t="s">
        <v>10</v>
      </c>
      <c r="E35" s="8" t="s">
        <v>11</v>
      </c>
      <c r="F35" s="8" t="s">
        <v>12</v>
      </c>
      <c r="G35" s="59" t="s">
        <v>1056</v>
      </c>
    </row>
    <row r="36" spans="2:9" hidden="1" outlineLevel="2" x14ac:dyDescent="0.25">
      <c r="B36" s="4"/>
      <c r="C36" s="6">
        <v>1</v>
      </c>
      <c r="D36" s="4" t="s">
        <v>178</v>
      </c>
      <c r="E36" s="123">
        <v>200</v>
      </c>
      <c r="F36" s="17">
        <f t="shared" ref="F36:F47" si="4">$C36*$E36</f>
        <v>200</v>
      </c>
      <c r="G36" s="116"/>
    </row>
    <row r="37" spans="2:9" hidden="1" outlineLevel="2" x14ac:dyDescent="0.25">
      <c r="B37" s="4"/>
      <c r="C37" s="6">
        <v>1</v>
      </c>
      <c r="D37" s="4" t="s">
        <v>177</v>
      </c>
      <c r="E37" s="123">
        <v>40</v>
      </c>
      <c r="F37" s="17">
        <f t="shared" si="4"/>
        <v>40</v>
      </c>
    </row>
    <row r="38" spans="2:9" hidden="1" outlineLevel="2" x14ac:dyDescent="0.25">
      <c r="B38" s="4"/>
      <c r="C38" s="6">
        <v>1</v>
      </c>
      <c r="D38" s="4" t="s">
        <v>176</v>
      </c>
      <c r="E38" s="123">
        <v>10</v>
      </c>
      <c r="F38" s="17">
        <f t="shared" si="4"/>
        <v>10</v>
      </c>
    </row>
    <row r="39" spans="2:9" hidden="1" outlineLevel="2" x14ac:dyDescent="0.25">
      <c r="B39" s="4"/>
      <c r="C39" s="6">
        <v>1</v>
      </c>
      <c r="D39" s="4" t="s">
        <v>175</v>
      </c>
      <c r="E39" s="123">
        <v>5</v>
      </c>
      <c r="F39" s="17">
        <f t="shared" si="4"/>
        <v>5</v>
      </c>
    </row>
    <row r="40" spans="2:9" hidden="1" outlineLevel="2" x14ac:dyDescent="0.25">
      <c r="B40" s="4"/>
      <c r="C40" s="6">
        <v>1</v>
      </c>
      <c r="D40" s="10" t="s">
        <v>174</v>
      </c>
      <c r="E40" s="123">
        <v>200</v>
      </c>
      <c r="F40" s="17">
        <f t="shared" si="4"/>
        <v>200</v>
      </c>
      <c r="G40" s="116"/>
    </row>
    <row r="41" spans="2:9" hidden="1" outlineLevel="2" x14ac:dyDescent="0.25">
      <c r="B41" s="4"/>
      <c r="C41" s="6">
        <v>1</v>
      </c>
      <c r="D41" s="10" t="s">
        <v>173</v>
      </c>
      <c r="E41" s="123">
        <v>10</v>
      </c>
      <c r="F41" s="17">
        <f t="shared" si="4"/>
        <v>10</v>
      </c>
    </row>
    <row r="42" spans="2:9" hidden="1" outlineLevel="2" x14ac:dyDescent="0.25">
      <c r="B42" s="4"/>
      <c r="C42" s="6">
        <v>1</v>
      </c>
      <c r="D42" s="10" t="s">
        <v>172</v>
      </c>
      <c r="E42" s="123">
        <v>150</v>
      </c>
      <c r="F42" s="17">
        <f t="shared" si="4"/>
        <v>150</v>
      </c>
    </row>
    <row r="43" spans="2:9" hidden="1" outlineLevel="2" x14ac:dyDescent="0.25">
      <c r="B43" s="4"/>
      <c r="C43" s="6">
        <v>1</v>
      </c>
      <c r="D43" s="10" t="s">
        <v>171</v>
      </c>
      <c r="E43" s="123">
        <v>5</v>
      </c>
      <c r="F43" s="17">
        <f t="shared" si="4"/>
        <v>5</v>
      </c>
    </row>
    <row r="44" spans="2:9" hidden="1" outlineLevel="2" x14ac:dyDescent="0.25">
      <c r="C44" s="6">
        <v>1</v>
      </c>
      <c r="D44" s="10" t="s">
        <v>170</v>
      </c>
      <c r="E44" s="123">
        <v>35</v>
      </c>
      <c r="F44" s="17">
        <f t="shared" si="4"/>
        <v>35</v>
      </c>
      <c r="G44" s="116"/>
    </row>
    <row r="45" spans="2:9" hidden="1" outlineLevel="2" x14ac:dyDescent="0.25">
      <c r="C45" s="6">
        <v>1</v>
      </c>
      <c r="D45" s="10" t="s">
        <v>169</v>
      </c>
      <c r="E45" s="123">
        <v>15</v>
      </c>
      <c r="F45" s="17">
        <f t="shared" si="4"/>
        <v>15</v>
      </c>
    </row>
    <row r="46" spans="2:9" hidden="1" outlineLevel="2" x14ac:dyDescent="0.25">
      <c r="C46" s="6">
        <v>1</v>
      </c>
      <c r="D46" s="10" t="s">
        <v>168</v>
      </c>
      <c r="E46" s="17">
        <v>0</v>
      </c>
      <c r="F46" s="17">
        <f t="shared" si="4"/>
        <v>0</v>
      </c>
    </row>
    <row r="47" spans="2:9" hidden="1" outlineLevel="2" x14ac:dyDescent="0.25">
      <c r="C47" s="6">
        <v>0</v>
      </c>
      <c r="D47" s="10" t="s">
        <v>589</v>
      </c>
      <c r="E47" s="17">
        <v>0</v>
      </c>
      <c r="F47" s="17">
        <f t="shared" si="4"/>
        <v>0</v>
      </c>
    </row>
    <row r="48" spans="2:9" outlineLevel="1" collapsed="1" x14ac:dyDescent="0.25">
      <c r="C48" s="4"/>
      <c r="D48" s="4"/>
      <c r="E48" s="14"/>
      <c r="F48" s="13">
        <f>SUM(F36:F47)</f>
        <v>670</v>
      </c>
    </row>
    <row r="49" spans="2:9" outlineLevel="1" x14ac:dyDescent="0.25"/>
    <row r="50" spans="2:9" outlineLevel="1" x14ac:dyDescent="0.25">
      <c r="C50" s="154" t="s">
        <v>187</v>
      </c>
      <c r="D50" s="174"/>
      <c r="E50" s="174"/>
      <c r="F50" s="4"/>
    </row>
    <row r="51" spans="2:9" hidden="1" outlineLevel="2" x14ac:dyDescent="0.25">
      <c r="C51" s="8" t="s">
        <v>9</v>
      </c>
      <c r="D51" s="8" t="s">
        <v>10</v>
      </c>
      <c r="E51" s="8" t="s">
        <v>11</v>
      </c>
      <c r="F51" s="8" t="s">
        <v>12</v>
      </c>
    </row>
    <row r="52" spans="2:9" hidden="1" outlineLevel="2" x14ac:dyDescent="0.25">
      <c r="C52" s="6">
        <v>1</v>
      </c>
      <c r="D52" s="4" t="s">
        <v>186</v>
      </c>
      <c r="E52" s="123">
        <v>5</v>
      </c>
      <c r="F52" s="17">
        <f t="shared" ref="F52:F59" si="5">$C52*$E52</f>
        <v>5</v>
      </c>
    </row>
    <row r="53" spans="2:9" hidden="1" outlineLevel="2" x14ac:dyDescent="0.25">
      <c r="C53" s="6">
        <v>1</v>
      </c>
      <c r="D53" s="4" t="s">
        <v>185</v>
      </c>
      <c r="E53" s="123">
        <v>60</v>
      </c>
      <c r="F53" s="17">
        <f t="shared" si="5"/>
        <v>60</v>
      </c>
      <c r="G53" s="116">
        <v>60</v>
      </c>
    </row>
    <row r="54" spans="2:9" hidden="1" outlineLevel="2" x14ac:dyDescent="0.25">
      <c r="C54" s="6">
        <v>2</v>
      </c>
      <c r="D54" s="4" t="s">
        <v>184</v>
      </c>
      <c r="E54" s="123">
        <v>30</v>
      </c>
      <c r="F54" s="17">
        <f t="shared" si="5"/>
        <v>60</v>
      </c>
      <c r="G54" s="116">
        <v>30</v>
      </c>
    </row>
    <row r="55" spans="2:9" hidden="1" outlineLevel="2" x14ac:dyDescent="0.25">
      <c r="B55" s="4"/>
      <c r="C55" s="6">
        <v>1</v>
      </c>
      <c r="D55" s="4" t="s">
        <v>183</v>
      </c>
      <c r="E55" s="123">
        <v>60</v>
      </c>
      <c r="F55" s="17">
        <f t="shared" si="5"/>
        <v>60</v>
      </c>
      <c r="G55" s="116">
        <v>60</v>
      </c>
    </row>
    <row r="56" spans="2:9" hidden="1" outlineLevel="2" x14ac:dyDescent="0.25">
      <c r="B56" s="4"/>
      <c r="C56" s="6">
        <v>1</v>
      </c>
      <c r="D56" s="4" t="s">
        <v>182</v>
      </c>
      <c r="E56" s="123">
        <v>30</v>
      </c>
      <c r="F56" s="17">
        <f t="shared" si="5"/>
        <v>30</v>
      </c>
    </row>
    <row r="57" spans="2:9" hidden="1" outlineLevel="2" x14ac:dyDescent="0.25">
      <c r="B57" s="4"/>
      <c r="C57" s="6">
        <v>1</v>
      </c>
      <c r="D57" s="4" t="s">
        <v>181</v>
      </c>
      <c r="E57" s="17">
        <v>0</v>
      </c>
      <c r="F57" s="17">
        <f t="shared" si="5"/>
        <v>0</v>
      </c>
    </row>
    <row r="58" spans="2:9" hidden="1" outlineLevel="2" x14ac:dyDescent="0.25">
      <c r="B58" s="4"/>
      <c r="C58" s="6">
        <v>1</v>
      </c>
      <c r="D58" s="4" t="s">
        <v>168</v>
      </c>
      <c r="E58" s="17">
        <v>0</v>
      </c>
      <c r="F58" s="17">
        <f t="shared" si="5"/>
        <v>0</v>
      </c>
    </row>
    <row r="59" spans="2:9" hidden="1" outlineLevel="2" x14ac:dyDescent="0.25">
      <c r="B59" s="4"/>
      <c r="C59" s="6">
        <v>0</v>
      </c>
      <c r="D59" s="10" t="s">
        <v>589</v>
      </c>
      <c r="E59" s="17">
        <v>0</v>
      </c>
      <c r="F59" s="17">
        <f t="shared" si="5"/>
        <v>0</v>
      </c>
    </row>
    <row r="60" spans="2:9" outlineLevel="1" collapsed="1" x14ac:dyDescent="0.25">
      <c r="B60" s="4"/>
      <c r="C60" s="4"/>
      <c r="D60" s="4"/>
      <c r="E60" s="14"/>
      <c r="F60" s="13">
        <f>SUM(F52:F59)</f>
        <v>215</v>
      </c>
    </row>
    <row r="61" spans="2:9" outlineLevel="1" x14ac:dyDescent="0.25"/>
    <row r="64" spans="2:9" x14ac:dyDescent="0.25">
      <c r="C64" s="170" t="s">
        <v>188</v>
      </c>
      <c r="D64" s="171"/>
      <c r="E64" s="171"/>
      <c r="F64" s="171"/>
      <c r="G64" s="171"/>
      <c r="H64" s="171"/>
      <c r="I64" s="171"/>
    </row>
    <row r="65" spans="2:13" x14ac:dyDescent="0.25">
      <c r="C65" s="171"/>
      <c r="D65" s="171"/>
      <c r="E65" s="171"/>
      <c r="F65" s="171"/>
      <c r="G65" s="171"/>
      <c r="H65" s="171"/>
      <c r="I65" s="171"/>
    </row>
    <row r="66" spans="2:13" x14ac:dyDescent="0.25">
      <c r="C66" s="171"/>
      <c r="D66" s="171"/>
      <c r="E66" s="171"/>
      <c r="F66" s="171"/>
      <c r="G66" s="171"/>
      <c r="H66" s="171"/>
      <c r="I66" s="171"/>
    </row>
    <row r="67" spans="2:13" x14ac:dyDescent="0.25">
      <c r="C67" s="4"/>
      <c r="M67" s="4"/>
    </row>
    <row r="68" spans="2:13" x14ac:dyDescent="0.25">
      <c r="B68" s="4"/>
      <c r="C68" s="4"/>
    </row>
    <row r="69" spans="2:13" x14ac:dyDescent="0.25">
      <c r="B69" s="4"/>
      <c r="C69" s="154" t="s">
        <v>189</v>
      </c>
      <c r="D69" s="174"/>
      <c r="E69" s="174"/>
    </row>
    <row r="70" spans="2:13" hidden="1" outlineLevel="1" x14ac:dyDescent="0.25">
      <c r="B70" s="4"/>
      <c r="C70" s="1" t="s">
        <v>190</v>
      </c>
      <c r="D70" s="49" t="s">
        <v>35</v>
      </c>
      <c r="E70" s="49" t="s">
        <v>11</v>
      </c>
    </row>
    <row r="71" spans="2:13" hidden="1" outlineLevel="1" x14ac:dyDescent="0.25">
      <c r="B71" s="4"/>
      <c r="C71" s="6">
        <v>30</v>
      </c>
      <c r="D71" s="2">
        <f>C71/P15</f>
        <v>40</v>
      </c>
      <c r="E71" s="12">
        <f>D71*P23</f>
        <v>690</v>
      </c>
    </row>
    <row r="72" spans="2:13" collapsed="1" x14ac:dyDescent="0.25">
      <c r="B72" s="4"/>
      <c r="C72" s="4"/>
      <c r="F72" s="24">
        <f>E71</f>
        <v>690</v>
      </c>
    </row>
    <row r="73" spans="2:13" x14ac:dyDescent="0.25">
      <c r="C73" s="4"/>
    </row>
    <row r="74" spans="2:13" x14ac:dyDescent="0.25">
      <c r="C74" s="4"/>
    </row>
    <row r="76" spans="2:13" x14ac:dyDescent="0.25">
      <c r="I76" s="4"/>
    </row>
  </sheetData>
  <mergeCells count="8">
    <mergeCell ref="C2:I4"/>
    <mergeCell ref="C8:I10"/>
    <mergeCell ref="N12:Q12"/>
    <mergeCell ref="C64:I66"/>
    <mergeCell ref="C69:E69"/>
    <mergeCell ref="C34:E34"/>
    <mergeCell ref="C29:I31"/>
    <mergeCell ref="C50:E50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6:K286"/>
  <sheetViews>
    <sheetView showGridLines="0" topLeftCell="B193" zoomScale="80" zoomScaleNormal="80" workbookViewId="0">
      <selection activeCell="J99" sqref="J99"/>
    </sheetView>
  </sheetViews>
  <sheetFormatPr baseColWidth="10" defaultRowHeight="15" outlineLevelRow="3" x14ac:dyDescent="0.25"/>
  <cols>
    <col min="3" max="3" width="11.42578125" customWidth="1"/>
    <col min="4" max="4" width="82.42578125" customWidth="1"/>
    <col min="5" max="6" width="14" customWidth="1"/>
    <col min="7" max="7" width="11.7109375" customWidth="1"/>
    <col min="9" max="9" width="81.5703125" customWidth="1"/>
    <col min="11" max="11" width="13" customWidth="1"/>
  </cols>
  <sheetData>
    <row r="6" spans="3:11" x14ac:dyDescent="0.25">
      <c r="C6" s="177" t="s">
        <v>49</v>
      </c>
      <c r="D6" s="180"/>
      <c r="E6" s="180"/>
      <c r="F6" s="180"/>
      <c r="G6" s="180"/>
      <c r="H6" s="180"/>
      <c r="I6" s="180"/>
      <c r="J6" s="180"/>
      <c r="K6" s="181"/>
    </row>
    <row r="7" spans="3:11" x14ac:dyDescent="0.25">
      <c r="C7" s="182"/>
      <c r="D7" s="180"/>
      <c r="E7" s="180"/>
      <c r="F7" s="180"/>
      <c r="G7" s="180"/>
      <c r="H7" s="180"/>
      <c r="I7" s="180"/>
      <c r="J7" s="180"/>
      <c r="K7" s="181"/>
    </row>
    <row r="8" spans="3:11" x14ac:dyDescent="0.25">
      <c r="C8" s="182"/>
      <c r="D8" s="180"/>
      <c r="E8" s="180"/>
      <c r="F8" s="180"/>
      <c r="G8" s="180"/>
      <c r="H8" s="180"/>
      <c r="I8" s="180"/>
      <c r="J8" s="180"/>
      <c r="K8" s="181"/>
    </row>
    <row r="9" spans="3:11" x14ac:dyDescent="0.25">
      <c r="C9" s="182"/>
      <c r="D9" s="180"/>
      <c r="E9" s="180"/>
      <c r="F9" s="180"/>
      <c r="G9" s="180"/>
      <c r="H9" s="180"/>
      <c r="I9" s="180"/>
      <c r="J9" s="180"/>
      <c r="K9" s="181"/>
    </row>
    <row r="10" spans="3:11" x14ac:dyDescent="0.25">
      <c r="C10" s="182"/>
      <c r="D10" s="180"/>
      <c r="E10" s="180"/>
      <c r="F10" s="180"/>
      <c r="G10" s="180"/>
      <c r="H10" s="180"/>
      <c r="I10" s="180"/>
      <c r="J10" s="180"/>
      <c r="K10" s="181"/>
    </row>
    <row r="13" spans="3:11" x14ac:dyDescent="0.25">
      <c r="C13" s="162" t="s">
        <v>103</v>
      </c>
      <c r="D13" s="165"/>
      <c r="E13" s="165"/>
      <c r="F13" s="183"/>
      <c r="H13" s="162" t="s">
        <v>104</v>
      </c>
      <c r="I13" s="165"/>
      <c r="J13" s="165"/>
      <c r="K13" s="183"/>
    </row>
    <row r="15" spans="3:11" hidden="1" outlineLevel="1" x14ac:dyDescent="0.25">
      <c r="C15" s="145" t="s">
        <v>1002</v>
      </c>
      <c r="D15" s="146"/>
      <c r="E15" s="146"/>
      <c r="F15" s="4"/>
      <c r="H15" s="145" t="s">
        <v>1002</v>
      </c>
      <c r="I15" s="146"/>
      <c r="J15" s="146"/>
      <c r="K15" s="4"/>
    </row>
    <row r="16" spans="3:11" hidden="1" outlineLevel="3" x14ac:dyDescent="0.25">
      <c r="C16" s="8" t="s">
        <v>9</v>
      </c>
      <c r="D16" s="8" t="s">
        <v>10</v>
      </c>
      <c r="E16" s="8" t="s">
        <v>11</v>
      </c>
      <c r="F16" s="8" t="s">
        <v>12</v>
      </c>
      <c r="H16" s="8" t="s">
        <v>9</v>
      </c>
      <c r="I16" s="8" t="s">
        <v>10</v>
      </c>
      <c r="J16" s="8" t="s">
        <v>11</v>
      </c>
      <c r="K16" s="8" t="s">
        <v>12</v>
      </c>
    </row>
    <row r="17" spans="3:11" hidden="1" outlineLevel="3" x14ac:dyDescent="0.25">
      <c r="C17" s="9">
        <v>1</v>
      </c>
      <c r="D17" s="4" t="s">
        <v>841</v>
      </c>
      <c r="E17" s="17">
        <v>200</v>
      </c>
      <c r="F17" s="17">
        <f>$C17*$E17</f>
        <v>200</v>
      </c>
      <c r="H17" s="9">
        <v>1</v>
      </c>
      <c r="I17" s="4" t="s">
        <v>859</v>
      </c>
      <c r="J17" s="17">
        <v>150</v>
      </c>
      <c r="K17" s="17">
        <f>$H17*$J17</f>
        <v>150</v>
      </c>
    </row>
    <row r="18" spans="3:11" hidden="1" outlineLevel="3" x14ac:dyDescent="0.25">
      <c r="C18" s="9">
        <v>1</v>
      </c>
      <c r="D18" s="4" t="s">
        <v>105</v>
      </c>
      <c r="E18" s="17">
        <v>2</v>
      </c>
      <c r="F18" s="17">
        <f t="shared" ref="F18:F92" si="0">$C18*$E18</f>
        <v>2</v>
      </c>
      <c r="H18" s="9">
        <v>1</v>
      </c>
      <c r="I18" s="4" t="s">
        <v>860</v>
      </c>
      <c r="J18" s="17">
        <v>2</v>
      </c>
      <c r="K18" s="17">
        <f t="shared" ref="K18:K91" si="1">$H18*$J18</f>
        <v>2</v>
      </c>
    </row>
    <row r="19" spans="3:11" hidden="1" outlineLevel="3" x14ac:dyDescent="0.25">
      <c r="C19" s="9">
        <v>1</v>
      </c>
      <c r="D19" s="10" t="s">
        <v>106</v>
      </c>
      <c r="E19" s="17">
        <v>1.4</v>
      </c>
      <c r="F19" s="17">
        <f t="shared" si="0"/>
        <v>1.4</v>
      </c>
      <c r="H19" s="9">
        <v>1</v>
      </c>
      <c r="I19" s="10" t="s">
        <v>107</v>
      </c>
      <c r="J19" s="17">
        <v>1.4</v>
      </c>
      <c r="K19" s="17">
        <f t="shared" si="1"/>
        <v>1.4</v>
      </c>
    </row>
    <row r="20" spans="3:11" hidden="1" outlineLevel="3" x14ac:dyDescent="0.25">
      <c r="C20" s="16">
        <v>1</v>
      </c>
      <c r="D20" s="10" t="s">
        <v>842</v>
      </c>
      <c r="E20" s="15">
        <v>160</v>
      </c>
      <c r="F20" s="17">
        <f t="shared" si="0"/>
        <v>160</v>
      </c>
      <c r="H20" s="16">
        <v>1</v>
      </c>
      <c r="I20" s="10" t="s">
        <v>109</v>
      </c>
      <c r="J20" s="15">
        <v>1</v>
      </c>
      <c r="K20" s="17">
        <f t="shared" si="1"/>
        <v>1</v>
      </c>
    </row>
    <row r="21" spans="3:11" hidden="1" outlineLevel="3" x14ac:dyDescent="0.25">
      <c r="C21" s="16">
        <v>8</v>
      </c>
      <c r="D21" s="10" t="s">
        <v>110</v>
      </c>
      <c r="E21" s="15">
        <v>3</v>
      </c>
      <c r="F21" s="17">
        <f t="shared" si="0"/>
        <v>24</v>
      </c>
      <c r="H21" s="16">
        <v>1</v>
      </c>
      <c r="I21" s="10" t="s">
        <v>861</v>
      </c>
      <c r="J21" s="15">
        <v>150</v>
      </c>
      <c r="K21" s="17">
        <f t="shared" si="1"/>
        <v>150</v>
      </c>
    </row>
    <row r="22" spans="3:11" hidden="1" outlineLevel="3" x14ac:dyDescent="0.25">
      <c r="C22" s="16">
        <v>4</v>
      </c>
      <c r="D22" s="10" t="s">
        <v>111</v>
      </c>
      <c r="E22" s="15">
        <v>0.5</v>
      </c>
      <c r="F22" s="17">
        <f t="shared" si="0"/>
        <v>2</v>
      </c>
      <c r="H22" s="16">
        <v>2</v>
      </c>
      <c r="I22" s="10" t="s">
        <v>862</v>
      </c>
      <c r="J22" s="15">
        <v>9</v>
      </c>
      <c r="K22" s="17">
        <f t="shared" si="1"/>
        <v>18</v>
      </c>
    </row>
    <row r="23" spans="3:11" hidden="1" outlineLevel="3" x14ac:dyDescent="0.25">
      <c r="C23" s="16">
        <v>3</v>
      </c>
      <c r="D23" s="10" t="s">
        <v>112</v>
      </c>
      <c r="E23" s="15">
        <v>15</v>
      </c>
      <c r="F23" s="17">
        <f t="shared" si="0"/>
        <v>45</v>
      </c>
      <c r="H23" s="16">
        <v>1</v>
      </c>
      <c r="I23" s="10" t="s">
        <v>863</v>
      </c>
      <c r="J23" s="15">
        <v>2</v>
      </c>
      <c r="K23" s="17">
        <f t="shared" si="1"/>
        <v>2</v>
      </c>
    </row>
    <row r="24" spans="3:11" hidden="1" outlineLevel="3" x14ac:dyDescent="0.25">
      <c r="C24" s="16">
        <v>1</v>
      </c>
      <c r="D24" s="10" t="s">
        <v>113</v>
      </c>
      <c r="E24" s="15">
        <v>25</v>
      </c>
      <c r="F24" s="17">
        <f t="shared" si="0"/>
        <v>25</v>
      </c>
      <c r="H24" s="16">
        <v>1</v>
      </c>
      <c r="I24" s="10" t="s">
        <v>864</v>
      </c>
      <c r="J24" s="15">
        <v>45</v>
      </c>
      <c r="K24" s="17">
        <f t="shared" si="1"/>
        <v>45</v>
      </c>
    </row>
    <row r="25" spans="3:11" hidden="1" outlineLevel="3" x14ac:dyDescent="0.25">
      <c r="C25" s="16">
        <v>1</v>
      </c>
      <c r="D25" s="10" t="s">
        <v>114</v>
      </c>
      <c r="E25" s="15">
        <v>40</v>
      </c>
      <c r="F25" s="17">
        <f t="shared" si="0"/>
        <v>40</v>
      </c>
      <c r="H25" s="16">
        <v>1</v>
      </c>
      <c r="I25" s="10" t="s">
        <v>113</v>
      </c>
      <c r="J25" s="15">
        <v>25</v>
      </c>
      <c r="K25" s="17">
        <f t="shared" si="1"/>
        <v>25</v>
      </c>
    </row>
    <row r="26" spans="3:11" hidden="1" outlineLevel="3" x14ac:dyDescent="0.25">
      <c r="C26" s="16">
        <v>1</v>
      </c>
      <c r="D26" s="10" t="s">
        <v>115</v>
      </c>
      <c r="E26" s="15">
        <v>0.75</v>
      </c>
      <c r="F26" s="17">
        <f t="shared" si="0"/>
        <v>0.75</v>
      </c>
      <c r="H26" s="16">
        <v>1</v>
      </c>
      <c r="I26" s="10" t="s">
        <v>114</v>
      </c>
      <c r="J26" s="15">
        <v>40</v>
      </c>
      <c r="K26" s="17">
        <f t="shared" si="1"/>
        <v>40</v>
      </c>
    </row>
    <row r="27" spans="3:11" hidden="1" outlineLevel="3" x14ac:dyDescent="0.25">
      <c r="C27" s="16">
        <v>2</v>
      </c>
      <c r="D27" s="10" t="s">
        <v>116</v>
      </c>
      <c r="E27" s="15">
        <v>8</v>
      </c>
      <c r="F27" s="17">
        <f t="shared" si="0"/>
        <v>16</v>
      </c>
      <c r="H27" s="16">
        <v>1</v>
      </c>
      <c r="I27" s="10" t="s">
        <v>115</v>
      </c>
      <c r="J27" s="15">
        <v>0.75</v>
      </c>
      <c r="K27" s="17">
        <f t="shared" si="1"/>
        <v>0.75</v>
      </c>
    </row>
    <row r="28" spans="3:11" hidden="1" outlineLevel="1" collapsed="1" x14ac:dyDescent="0.25">
      <c r="C28" s="16"/>
      <c r="D28" s="10"/>
      <c r="E28" s="15"/>
      <c r="F28" s="13">
        <f>SUM(F17:F27)</f>
        <v>516.15</v>
      </c>
      <c r="H28" s="16"/>
      <c r="I28" s="10"/>
      <c r="J28" s="15"/>
      <c r="K28" s="13">
        <f>SUM(K17:K27)</f>
        <v>435.15</v>
      </c>
    </row>
    <row r="29" spans="3:11" hidden="1" outlineLevel="1" x14ac:dyDescent="0.25">
      <c r="C29" s="16"/>
      <c r="D29" s="10"/>
      <c r="E29" s="15"/>
      <c r="F29" s="17"/>
      <c r="H29" s="16"/>
      <c r="I29" s="10"/>
      <c r="J29" s="15"/>
      <c r="K29" s="17"/>
    </row>
    <row r="30" spans="3:11" hidden="1" outlineLevel="1" x14ac:dyDescent="0.25">
      <c r="C30" s="145" t="s">
        <v>1003</v>
      </c>
      <c r="D30" s="146"/>
      <c r="E30" s="146"/>
      <c r="F30" s="17"/>
      <c r="H30" s="145" t="s">
        <v>1003</v>
      </c>
      <c r="I30" s="146"/>
      <c r="J30" s="146"/>
      <c r="K30" s="17"/>
    </row>
    <row r="31" spans="3:11" s="51" customFormat="1" hidden="1" outlineLevel="2" x14ac:dyDescent="0.25">
      <c r="C31" s="8" t="s">
        <v>9</v>
      </c>
      <c r="D31" s="8" t="s">
        <v>10</v>
      </c>
      <c r="E31" s="8" t="s">
        <v>11</v>
      </c>
      <c r="F31" s="8" t="s">
        <v>12</v>
      </c>
      <c r="H31" s="8" t="s">
        <v>9</v>
      </c>
      <c r="I31" s="8" t="s">
        <v>10</v>
      </c>
      <c r="J31" s="8" t="s">
        <v>11</v>
      </c>
      <c r="K31" s="8" t="s">
        <v>12</v>
      </c>
    </row>
    <row r="32" spans="3:11" hidden="1" outlineLevel="2" x14ac:dyDescent="0.25">
      <c r="C32" s="16">
        <v>1</v>
      </c>
      <c r="D32" s="10" t="s">
        <v>117</v>
      </c>
      <c r="E32" s="15">
        <v>70</v>
      </c>
      <c r="F32" s="17">
        <f t="shared" si="0"/>
        <v>70</v>
      </c>
      <c r="H32" s="16">
        <v>1</v>
      </c>
      <c r="I32" s="10" t="s">
        <v>118</v>
      </c>
      <c r="J32" s="15">
        <v>2.5</v>
      </c>
      <c r="K32" s="17">
        <f t="shared" si="1"/>
        <v>2.5</v>
      </c>
    </row>
    <row r="33" spans="3:11" hidden="1" outlineLevel="2" x14ac:dyDescent="0.25">
      <c r="C33" s="16">
        <v>1</v>
      </c>
      <c r="D33" s="10" t="s">
        <v>119</v>
      </c>
      <c r="E33" s="15">
        <v>7</v>
      </c>
      <c r="F33" s="17">
        <f t="shared" si="0"/>
        <v>7</v>
      </c>
      <c r="H33" s="16">
        <v>1</v>
      </c>
      <c r="I33" s="10" t="s">
        <v>865</v>
      </c>
      <c r="J33" s="15">
        <v>70</v>
      </c>
      <c r="K33" s="17">
        <f t="shared" si="1"/>
        <v>70</v>
      </c>
    </row>
    <row r="34" spans="3:11" hidden="1" outlineLevel="2" x14ac:dyDescent="0.25">
      <c r="C34" s="16">
        <v>1</v>
      </c>
      <c r="D34" s="10" t="s">
        <v>120</v>
      </c>
      <c r="E34" s="15">
        <v>2.5</v>
      </c>
      <c r="F34" s="17">
        <f t="shared" si="0"/>
        <v>2.5</v>
      </c>
      <c r="H34" s="16">
        <v>2</v>
      </c>
      <c r="I34" s="10" t="s">
        <v>121</v>
      </c>
      <c r="J34" s="15">
        <v>12</v>
      </c>
      <c r="K34" s="17">
        <f t="shared" si="1"/>
        <v>24</v>
      </c>
    </row>
    <row r="35" spans="3:11" hidden="1" outlineLevel="2" x14ac:dyDescent="0.25">
      <c r="C35" s="16">
        <v>2</v>
      </c>
      <c r="D35" s="10" t="s">
        <v>122</v>
      </c>
      <c r="E35" s="15">
        <v>12</v>
      </c>
      <c r="F35" s="17">
        <f t="shared" si="0"/>
        <v>24</v>
      </c>
      <c r="H35" s="16">
        <v>1</v>
      </c>
      <c r="I35" s="10" t="s">
        <v>123</v>
      </c>
      <c r="J35" s="15">
        <v>7</v>
      </c>
      <c r="K35" s="17">
        <f t="shared" si="1"/>
        <v>7</v>
      </c>
    </row>
    <row r="36" spans="3:11" hidden="1" outlineLevel="2" x14ac:dyDescent="0.25">
      <c r="C36" s="16">
        <v>1</v>
      </c>
      <c r="D36" s="10" t="s">
        <v>843</v>
      </c>
      <c r="E36" s="15">
        <v>4.5</v>
      </c>
      <c r="F36" s="17">
        <f t="shared" si="0"/>
        <v>4.5</v>
      </c>
      <c r="H36" s="16">
        <v>1</v>
      </c>
      <c r="I36" s="10" t="s">
        <v>866</v>
      </c>
      <c r="J36" s="15">
        <v>4.5</v>
      </c>
      <c r="K36" s="17">
        <f t="shared" si="1"/>
        <v>4.5</v>
      </c>
    </row>
    <row r="37" spans="3:11" hidden="1" outlineLevel="1" collapsed="1" x14ac:dyDescent="0.25">
      <c r="C37" s="16"/>
      <c r="D37" s="10"/>
      <c r="E37" s="15"/>
      <c r="F37" s="13">
        <f>SUM(F32:F36)</f>
        <v>108</v>
      </c>
      <c r="H37" s="16"/>
      <c r="I37" s="10"/>
      <c r="J37" s="15"/>
      <c r="K37" s="13">
        <f>SUM(K32:K36)</f>
        <v>108</v>
      </c>
    </row>
    <row r="38" spans="3:11" hidden="1" outlineLevel="1" x14ac:dyDescent="0.25">
      <c r="C38" s="16"/>
      <c r="D38" s="10"/>
      <c r="E38" s="15"/>
      <c r="F38" s="17"/>
      <c r="H38" s="16"/>
      <c r="I38" s="10"/>
      <c r="J38" s="15"/>
      <c r="K38" s="17"/>
    </row>
    <row r="39" spans="3:11" hidden="1" outlineLevel="1" x14ac:dyDescent="0.25">
      <c r="C39" s="145" t="s">
        <v>457</v>
      </c>
      <c r="D39" s="146"/>
      <c r="E39" s="146"/>
      <c r="F39" s="17"/>
      <c r="H39" s="145" t="s">
        <v>457</v>
      </c>
      <c r="I39" s="146"/>
      <c r="J39" s="146"/>
      <c r="K39" s="17"/>
    </row>
    <row r="40" spans="3:11" s="51" customFormat="1" hidden="1" outlineLevel="2" x14ac:dyDescent="0.25">
      <c r="C40" s="8" t="s">
        <v>9</v>
      </c>
      <c r="D40" s="8" t="s">
        <v>10</v>
      </c>
      <c r="E40" s="8" t="s">
        <v>11</v>
      </c>
      <c r="F40" s="8" t="s">
        <v>12</v>
      </c>
      <c r="H40" s="8" t="s">
        <v>9</v>
      </c>
      <c r="I40" s="8" t="s">
        <v>10</v>
      </c>
      <c r="J40" s="8" t="s">
        <v>11</v>
      </c>
      <c r="K40" s="8" t="s">
        <v>12</v>
      </c>
    </row>
    <row r="41" spans="3:11" hidden="1" outlineLevel="2" x14ac:dyDescent="0.25">
      <c r="C41" s="16">
        <v>1</v>
      </c>
      <c r="D41" s="10" t="s">
        <v>125</v>
      </c>
      <c r="E41" s="15">
        <v>20</v>
      </c>
      <c r="F41" s="17">
        <f t="shared" si="0"/>
        <v>20</v>
      </c>
      <c r="H41" s="16">
        <v>1</v>
      </c>
      <c r="I41" s="10" t="s">
        <v>126</v>
      </c>
      <c r="J41" s="15">
        <v>15</v>
      </c>
      <c r="K41" s="17">
        <f t="shared" si="1"/>
        <v>15</v>
      </c>
    </row>
    <row r="42" spans="3:11" hidden="1" outlineLevel="2" x14ac:dyDescent="0.25">
      <c r="C42" s="16">
        <v>1</v>
      </c>
      <c r="D42" s="10" t="s">
        <v>844</v>
      </c>
      <c r="E42" s="15">
        <v>30</v>
      </c>
      <c r="F42" s="17">
        <f t="shared" si="0"/>
        <v>30</v>
      </c>
      <c r="H42" s="16">
        <v>1</v>
      </c>
      <c r="I42" s="10" t="s">
        <v>844</v>
      </c>
      <c r="J42" s="15">
        <v>30</v>
      </c>
      <c r="K42" s="17">
        <f t="shared" si="1"/>
        <v>30</v>
      </c>
    </row>
    <row r="43" spans="3:11" hidden="1" outlineLevel="2" x14ac:dyDescent="0.25">
      <c r="C43" s="16">
        <v>1</v>
      </c>
      <c r="D43" s="10" t="s">
        <v>845</v>
      </c>
      <c r="E43" s="15">
        <v>25</v>
      </c>
      <c r="F43" s="17">
        <f t="shared" si="0"/>
        <v>25</v>
      </c>
      <c r="H43" s="16">
        <v>1</v>
      </c>
      <c r="I43" s="10" t="s">
        <v>845</v>
      </c>
      <c r="J43" s="15">
        <v>25</v>
      </c>
      <c r="K43" s="17">
        <f t="shared" si="1"/>
        <v>25</v>
      </c>
    </row>
    <row r="44" spans="3:11" hidden="1" outlineLevel="2" x14ac:dyDescent="0.25">
      <c r="C44" s="16">
        <v>1</v>
      </c>
      <c r="D44" s="10" t="s">
        <v>846</v>
      </c>
      <c r="E44" s="15">
        <v>6</v>
      </c>
      <c r="F44" s="17">
        <f t="shared" si="0"/>
        <v>6</v>
      </c>
      <c r="H44" s="16">
        <v>1</v>
      </c>
      <c r="I44" s="10" t="s">
        <v>867</v>
      </c>
      <c r="J44" s="15">
        <v>6</v>
      </c>
      <c r="K44" s="17">
        <f t="shared" si="1"/>
        <v>6</v>
      </c>
    </row>
    <row r="45" spans="3:11" hidden="1" outlineLevel="2" x14ac:dyDescent="0.25">
      <c r="C45" s="16">
        <v>1</v>
      </c>
      <c r="D45" s="10" t="s">
        <v>128</v>
      </c>
      <c r="E45" s="15">
        <v>70</v>
      </c>
      <c r="F45" s="17">
        <f t="shared" si="0"/>
        <v>70</v>
      </c>
      <c r="H45" s="16">
        <v>1</v>
      </c>
      <c r="I45" s="10" t="s">
        <v>128</v>
      </c>
      <c r="J45" s="15">
        <v>70</v>
      </c>
      <c r="K45" s="17">
        <f t="shared" si="1"/>
        <v>70</v>
      </c>
    </row>
    <row r="46" spans="3:11" hidden="1" outlineLevel="2" x14ac:dyDescent="0.25">
      <c r="C46" s="16">
        <v>1</v>
      </c>
      <c r="D46" s="10" t="s">
        <v>129</v>
      </c>
      <c r="E46" s="15">
        <v>7</v>
      </c>
      <c r="F46" s="17">
        <f t="shared" si="0"/>
        <v>7</v>
      </c>
      <c r="H46" s="16">
        <v>1</v>
      </c>
      <c r="I46" s="10" t="s">
        <v>129</v>
      </c>
      <c r="J46" s="15">
        <v>7</v>
      </c>
      <c r="K46" s="17">
        <f t="shared" si="1"/>
        <v>7</v>
      </c>
    </row>
    <row r="47" spans="3:11" hidden="1" outlineLevel="2" x14ac:dyDescent="0.25">
      <c r="C47" s="16">
        <v>1</v>
      </c>
      <c r="D47" s="10" t="s">
        <v>130</v>
      </c>
      <c r="E47" s="15">
        <v>15</v>
      </c>
      <c r="F47" s="17">
        <f t="shared" si="0"/>
        <v>15</v>
      </c>
      <c r="H47" s="16">
        <v>1</v>
      </c>
      <c r="I47" s="10" t="s">
        <v>130</v>
      </c>
      <c r="J47" s="15">
        <v>15</v>
      </c>
      <c r="K47" s="17">
        <f t="shared" si="1"/>
        <v>15</v>
      </c>
    </row>
    <row r="48" spans="3:11" hidden="1" outlineLevel="1" collapsed="1" x14ac:dyDescent="0.25">
      <c r="C48" s="16"/>
      <c r="D48" s="10"/>
      <c r="E48" s="15"/>
      <c r="F48" s="13">
        <f>SUM(F41:F47)</f>
        <v>173</v>
      </c>
      <c r="H48" s="16"/>
      <c r="I48" s="10"/>
      <c r="J48" s="15"/>
      <c r="K48" s="13">
        <f>SUM(K41:K47)</f>
        <v>168</v>
      </c>
    </row>
    <row r="49" spans="3:11" hidden="1" outlineLevel="1" x14ac:dyDescent="0.25">
      <c r="C49" s="16"/>
      <c r="D49" s="10"/>
      <c r="E49" s="15"/>
      <c r="F49" s="17"/>
      <c r="H49" s="16"/>
      <c r="I49" s="10"/>
      <c r="J49" s="15"/>
      <c r="K49" s="17"/>
    </row>
    <row r="50" spans="3:11" hidden="1" outlineLevel="1" x14ac:dyDescent="0.25">
      <c r="C50" s="145" t="s">
        <v>1004</v>
      </c>
      <c r="D50" s="146"/>
      <c r="E50" s="146"/>
      <c r="F50" s="17"/>
      <c r="H50" s="145" t="s">
        <v>1004</v>
      </c>
      <c r="I50" s="146"/>
      <c r="J50" s="146"/>
      <c r="K50" s="17"/>
    </row>
    <row r="51" spans="3:11" hidden="1" outlineLevel="2" x14ac:dyDescent="0.25">
      <c r="C51" s="8" t="s">
        <v>9</v>
      </c>
      <c r="D51" s="8" t="s">
        <v>10</v>
      </c>
      <c r="E51" s="8" t="s">
        <v>11</v>
      </c>
      <c r="F51" s="8" t="s">
        <v>12</v>
      </c>
      <c r="H51" s="8" t="s">
        <v>9</v>
      </c>
      <c r="I51" s="8" t="s">
        <v>10</v>
      </c>
      <c r="J51" s="8" t="s">
        <v>11</v>
      </c>
      <c r="K51" s="8" t="s">
        <v>12</v>
      </c>
    </row>
    <row r="52" spans="3:11" hidden="1" outlineLevel="2" x14ac:dyDescent="0.25">
      <c r="C52" s="16">
        <v>1</v>
      </c>
      <c r="D52" s="10" t="s">
        <v>131</v>
      </c>
      <c r="E52" s="15">
        <v>2</v>
      </c>
      <c r="F52" s="17">
        <f t="shared" si="0"/>
        <v>2</v>
      </c>
      <c r="H52" s="16">
        <v>1</v>
      </c>
      <c r="I52" s="10" t="s">
        <v>131</v>
      </c>
      <c r="J52" s="15">
        <v>2</v>
      </c>
      <c r="K52" s="17">
        <f t="shared" si="1"/>
        <v>2</v>
      </c>
    </row>
    <row r="53" spans="3:11" hidden="1" outlineLevel="2" x14ac:dyDescent="0.25">
      <c r="C53" s="16">
        <v>1</v>
      </c>
      <c r="D53" s="10" t="s">
        <v>132</v>
      </c>
      <c r="E53" s="15">
        <v>20</v>
      </c>
      <c r="F53" s="17">
        <f t="shared" si="0"/>
        <v>20</v>
      </c>
      <c r="H53" s="16">
        <v>1</v>
      </c>
      <c r="I53" s="10" t="s">
        <v>132</v>
      </c>
      <c r="J53" s="15">
        <v>20</v>
      </c>
      <c r="K53" s="17">
        <f t="shared" si="1"/>
        <v>20</v>
      </c>
    </row>
    <row r="54" spans="3:11" hidden="1" outlineLevel="2" x14ac:dyDescent="0.25">
      <c r="C54" s="16">
        <v>10</v>
      </c>
      <c r="D54" s="10" t="s">
        <v>133</v>
      </c>
      <c r="E54" s="15">
        <v>0.5</v>
      </c>
      <c r="F54" s="17">
        <f t="shared" si="0"/>
        <v>5</v>
      </c>
      <c r="H54" s="16">
        <v>10</v>
      </c>
      <c r="I54" s="10" t="s">
        <v>133</v>
      </c>
      <c r="J54" s="15">
        <v>0.5</v>
      </c>
      <c r="K54" s="17">
        <f t="shared" si="1"/>
        <v>5</v>
      </c>
    </row>
    <row r="55" spans="3:11" hidden="1" outlineLevel="2" x14ac:dyDescent="0.25">
      <c r="C55" s="16">
        <v>2</v>
      </c>
      <c r="D55" s="10" t="s">
        <v>847</v>
      </c>
      <c r="E55" s="15">
        <v>0.8</v>
      </c>
      <c r="F55" s="17">
        <f t="shared" si="0"/>
        <v>1.6</v>
      </c>
      <c r="H55" s="16">
        <v>2</v>
      </c>
      <c r="I55" s="10" t="s">
        <v>847</v>
      </c>
      <c r="J55" s="15">
        <v>0.8</v>
      </c>
      <c r="K55" s="17">
        <f t="shared" si="1"/>
        <v>1.6</v>
      </c>
    </row>
    <row r="56" spans="3:11" hidden="1" outlineLevel="2" x14ac:dyDescent="0.25">
      <c r="C56" s="16">
        <v>1</v>
      </c>
      <c r="D56" s="10" t="s">
        <v>135</v>
      </c>
      <c r="E56" s="15">
        <v>400</v>
      </c>
      <c r="F56" s="17">
        <f t="shared" si="0"/>
        <v>400</v>
      </c>
      <c r="H56" s="16">
        <v>1</v>
      </c>
      <c r="I56" s="10" t="s">
        <v>135</v>
      </c>
      <c r="J56" s="15">
        <v>400</v>
      </c>
      <c r="K56" s="17">
        <f t="shared" si="1"/>
        <v>400</v>
      </c>
    </row>
    <row r="57" spans="3:11" hidden="1" outlineLevel="2" x14ac:dyDescent="0.25">
      <c r="C57" s="16">
        <v>1</v>
      </c>
      <c r="D57" s="10" t="s">
        <v>136</v>
      </c>
      <c r="E57" s="15">
        <v>7</v>
      </c>
      <c r="F57" s="17">
        <f t="shared" si="0"/>
        <v>7</v>
      </c>
      <c r="H57" s="16">
        <v>1</v>
      </c>
      <c r="I57" s="10" t="s">
        <v>868</v>
      </c>
      <c r="J57" s="15">
        <v>7</v>
      </c>
      <c r="K57" s="17">
        <f t="shared" si="1"/>
        <v>7</v>
      </c>
    </row>
    <row r="58" spans="3:11" hidden="1" outlineLevel="2" x14ac:dyDescent="0.25">
      <c r="C58" s="16">
        <v>2</v>
      </c>
      <c r="D58" s="10" t="s">
        <v>848</v>
      </c>
      <c r="E58" s="15">
        <v>1.5</v>
      </c>
      <c r="F58" s="17">
        <f t="shared" si="0"/>
        <v>3</v>
      </c>
      <c r="H58" s="16">
        <v>2</v>
      </c>
      <c r="I58" s="10" t="s">
        <v>138</v>
      </c>
      <c r="J58" s="15">
        <v>1.5</v>
      </c>
      <c r="K58" s="17">
        <f t="shared" si="1"/>
        <v>3</v>
      </c>
    </row>
    <row r="59" spans="3:11" hidden="1" outlineLevel="2" x14ac:dyDescent="0.25">
      <c r="C59" s="16">
        <v>3</v>
      </c>
      <c r="D59" s="10" t="s">
        <v>139</v>
      </c>
      <c r="E59" s="15">
        <v>1.5</v>
      </c>
      <c r="F59" s="17">
        <f t="shared" si="0"/>
        <v>4.5</v>
      </c>
      <c r="H59" s="16">
        <v>2</v>
      </c>
      <c r="I59" s="10" t="s">
        <v>137</v>
      </c>
      <c r="J59" s="15">
        <v>1.5</v>
      </c>
      <c r="K59" s="17">
        <f t="shared" si="1"/>
        <v>3</v>
      </c>
    </row>
    <row r="60" spans="3:11" hidden="1" outlineLevel="2" x14ac:dyDescent="0.25">
      <c r="C60" s="16">
        <v>2</v>
      </c>
      <c r="D60" s="10" t="s">
        <v>141</v>
      </c>
      <c r="E60" s="15">
        <v>3</v>
      </c>
      <c r="F60" s="17">
        <f>$C60*$E60</f>
        <v>6</v>
      </c>
      <c r="H60" s="16">
        <v>3</v>
      </c>
      <c r="I60" s="10" t="s">
        <v>140</v>
      </c>
      <c r="J60" s="15">
        <v>1.5</v>
      </c>
      <c r="K60" s="17">
        <f t="shared" si="1"/>
        <v>4.5</v>
      </c>
    </row>
    <row r="61" spans="3:11" hidden="1" outlineLevel="2" x14ac:dyDescent="0.25">
      <c r="C61" s="16"/>
      <c r="D61" s="10"/>
      <c r="E61" s="15"/>
      <c r="F61" s="17"/>
      <c r="H61" s="16">
        <v>2</v>
      </c>
      <c r="I61" s="10" t="s">
        <v>141</v>
      </c>
      <c r="J61" s="15">
        <v>3</v>
      </c>
      <c r="K61" s="17">
        <f>$H61*$J61</f>
        <v>6</v>
      </c>
    </row>
    <row r="62" spans="3:11" hidden="1" outlineLevel="2" x14ac:dyDescent="0.25">
      <c r="H62" s="16">
        <v>1</v>
      </c>
      <c r="I62" s="10" t="s">
        <v>1007</v>
      </c>
      <c r="J62" s="15">
        <v>1</v>
      </c>
      <c r="K62" s="17">
        <f>$H62*$J62</f>
        <v>1</v>
      </c>
    </row>
    <row r="63" spans="3:11" hidden="1" outlineLevel="1" collapsed="1" x14ac:dyDescent="0.25">
      <c r="C63" s="16"/>
      <c r="D63" s="10"/>
      <c r="E63" s="15"/>
      <c r="F63" s="13">
        <f>SUM(F52:F60)</f>
        <v>449.1</v>
      </c>
      <c r="H63" s="16"/>
      <c r="I63" s="10"/>
      <c r="J63" s="15"/>
      <c r="K63" s="13">
        <f>SUM(K52:K62)</f>
        <v>453.1</v>
      </c>
    </row>
    <row r="64" spans="3:11" hidden="1" outlineLevel="1" x14ac:dyDescent="0.25">
      <c r="C64" s="16"/>
      <c r="D64" s="10"/>
      <c r="E64" s="15"/>
      <c r="F64" s="17"/>
      <c r="H64" s="16"/>
      <c r="I64" s="10"/>
      <c r="J64" s="15"/>
      <c r="K64" s="17"/>
    </row>
    <row r="65" spans="3:11" hidden="1" outlineLevel="1" x14ac:dyDescent="0.25">
      <c r="C65" s="145" t="s">
        <v>1005</v>
      </c>
      <c r="D65" s="146"/>
      <c r="E65" s="146"/>
      <c r="F65" s="17"/>
      <c r="H65" s="145" t="s">
        <v>1005</v>
      </c>
      <c r="I65" s="146"/>
      <c r="J65" s="146"/>
    </row>
    <row r="66" spans="3:11" hidden="1" outlineLevel="2" x14ac:dyDescent="0.25">
      <c r="C66" s="8" t="s">
        <v>9</v>
      </c>
      <c r="D66" s="8" t="s">
        <v>10</v>
      </c>
      <c r="E66" s="8" t="s">
        <v>11</v>
      </c>
      <c r="F66" s="8" t="s">
        <v>12</v>
      </c>
      <c r="H66" s="8" t="s">
        <v>9</v>
      </c>
      <c r="I66" s="8" t="s">
        <v>10</v>
      </c>
      <c r="J66" s="8" t="s">
        <v>11</v>
      </c>
      <c r="K66" s="8" t="s">
        <v>12</v>
      </c>
    </row>
    <row r="67" spans="3:11" hidden="1" outlineLevel="2" x14ac:dyDescent="0.25">
      <c r="C67" s="16">
        <v>1</v>
      </c>
      <c r="D67" s="10" t="s">
        <v>142</v>
      </c>
      <c r="E67" s="15">
        <v>5</v>
      </c>
      <c r="F67" s="17">
        <f t="shared" si="0"/>
        <v>5</v>
      </c>
      <c r="H67" s="16">
        <v>1</v>
      </c>
      <c r="I67" s="10" t="s">
        <v>143</v>
      </c>
      <c r="J67" s="15">
        <v>15</v>
      </c>
      <c r="K67" s="17">
        <f t="shared" si="1"/>
        <v>15</v>
      </c>
    </row>
    <row r="68" spans="3:11" hidden="1" outlineLevel="2" x14ac:dyDescent="0.25">
      <c r="C68" s="16">
        <v>10</v>
      </c>
      <c r="D68" s="10" t="s">
        <v>144</v>
      </c>
      <c r="E68" s="15">
        <v>0.3</v>
      </c>
      <c r="F68" s="17">
        <f t="shared" si="0"/>
        <v>3</v>
      </c>
      <c r="H68" s="16">
        <v>1</v>
      </c>
      <c r="I68" s="10" t="s">
        <v>142</v>
      </c>
      <c r="J68" s="15">
        <v>5</v>
      </c>
      <c r="K68" s="17">
        <f t="shared" si="1"/>
        <v>5</v>
      </c>
    </row>
    <row r="69" spans="3:11" hidden="1" outlineLevel="2" x14ac:dyDescent="0.25">
      <c r="C69" s="16">
        <v>2</v>
      </c>
      <c r="D69" s="10" t="s">
        <v>145</v>
      </c>
      <c r="E69" s="15">
        <v>0.8</v>
      </c>
      <c r="F69" s="17">
        <f t="shared" si="0"/>
        <v>1.6</v>
      </c>
      <c r="H69" s="16">
        <v>10</v>
      </c>
      <c r="I69" s="10" t="s">
        <v>144</v>
      </c>
      <c r="J69" s="15">
        <v>0.3</v>
      </c>
      <c r="K69" s="17">
        <f t="shared" si="1"/>
        <v>3</v>
      </c>
    </row>
    <row r="70" spans="3:11" hidden="1" outlineLevel="2" x14ac:dyDescent="0.25">
      <c r="C70" s="16">
        <v>8</v>
      </c>
      <c r="D70" s="10" t="s">
        <v>146</v>
      </c>
      <c r="E70" s="15">
        <v>0.9</v>
      </c>
      <c r="F70" s="17">
        <f t="shared" si="0"/>
        <v>7.2</v>
      </c>
      <c r="H70" s="16">
        <v>2</v>
      </c>
      <c r="I70" s="10" t="s">
        <v>145</v>
      </c>
      <c r="J70" s="15">
        <v>0.8</v>
      </c>
      <c r="K70" s="17">
        <f t="shared" si="1"/>
        <v>1.6</v>
      </c>
    </row>
    <row r="71" spans="3:11" hidden="1" outlineLevel="2" x14ac:dyDescent="0.25">
      <c r="C71" s="16">
        <v>1</v>
      </c>
      <c r="D71" s="10" t="s">
        <v>147</v>
      </c>
      <c r="E71" s="15">
        <v>0.7</v>
      </c>
      <c r="F71" s="17">
        <f t="shared" si="0"/>
        <v>0.7</v>
      </c>
      <c r="H71" s="16">
        <v>8</v>
      </c>
      <c r="I71" s="10" t="s">
        <v>1008</v>
      </c>
      <c r="J71" s="15">
        <v>0.9</v>
      </c>
      <c r="K71" s="17">
        <f t="shared" si="1"/>
        <v>7.2</v>
      </c>
    </row>
    <row r="72" spans="3:11" hidden="1" outlineLevel="2" x14ac:dyDescent="0.25">
      <c r="C72" s="16">
        <v>5</v>
      </c>
      <c r="D72" s="10" t="s">
        <v>849</v>
      </c>
      <c r="E72" s="15">
        <v>0.04</v>
      </c>
      <c r="F72" s="17">
        <f t="shared" si="0"/>
        <v>0.2</v>
      </c>
      <c r="H72" s="16">
        <v>1</v>
      </c>
      <c r="I72" s="10" t="s">
        <v>147</v>
      </c>
      <c r="J72" s="15">
        <v>0.7</v>
      </c>
      <c r="K72" s="17">
        <f t="shared" si="1"/>
        <v>0.7</v>
      </c>
    </row>
    <row r="73" spans="3:11" hidden="1" outlineLevel="2" x14ac:dyDescent="0.25">
      <c r="C73" s="16">
        <v>5</v>
      </c>
      <c r="D73" s="10" t="s">
        <v>850</v>
      </c>
      <c r="E73" s="15">
        <v>0.08</v>
      </c>
      <c r="F73" s="17">
        <f t="shared" si="0"/>
        <v>0.4</v>
      </c>
      <c r="H73" s="16">
        <v>5</v>
      </c>
      <c r="I73" s="10" t="s">
        <v>849</v>
      </c>
      <c r="J73" s="15">
        <v>0.04</v>
      </c>
      <c r="K73" s="17">
        <f t="shared" si="1"/>
        <v>0.2</v>
      </c>
    </row>
    <row r="74" spans="3:11" hidden="1" outlineLevel="2" x14ac:dyDescent="0.25">
      <c r="C74" s="16">
        <v>2</v>
      </c>
      <c r="D74" s="10" t="s">
        <v>851</v>
      </c>
      <c r="E74" s="15">
        <v>0.1</v>
      </c>
      <c r="F74" s="17">
        <f t="shared" si="0"/>
        <v>0.2</v>
      </c>
      <c r="H74" s="16">
        <v>5</v>
      </c>
      <c r="I74" s="10" t="s">
        <v>850</v>
      </c>
      <c r="J74" s="15">
        <v>0.08</v>
      </c>
      <c r="K74" s="17">
        <f t="shared" si="1"/>
        <v>0.4</v>
      </c>
    </row>
    <row r="75" spans="3:11" hidden="1" outlineLevel="2" x14ac:dyDescent="0.25">
      <c r="C75" s="16">
        <v>2</v>
      </c>
      <c r="D75" s="10" t="s">
        <v>852</v>
      </c>
      <c r="E75" s="15">
        <v>0.4</v>
      </c>
      <c r="F75" s="17">
        <f t="shared" si="0"/>
        <v>0.8</v>
      </c>
      <c r="H75" s="16">
        <v>2</v>
      </c>
      <c r="I75" s="10" t="s">
        <v>851</v>
      </c>
      <c r="J75" s="15">
        <v>0.1</v>
      </c>
      <c r="K75" s="17">
        <f t="shared" si="1"/>
        <v>0.2</v>
      </c>
    </row>
    <row r="76" spans="3:11" hidden="1" outlineLevel="2" x14ac:dyDescent="0.25">
      <c r="C76" s="16">
        <v>1</v>
      </c>
      <c r="D76" s="10" t="s">
        <v>152</v>
      </c>
      <c r="E76" s="15">
        <v>2</v>
      </c>
      <c r="F76" s="17">
        <f t="shared" si="0"/>
        <v>2</v>
      </c>
      <c r="H76" s="16">
        <v>2</v>
      </c>
      <c r="I76" s="10" t="s">
        <v>852</v>
      </c>
      <c r="J76" s="15">
        <v>0.4</v>
      </c>
      <c r="K76" s="17">
        <f t="shared" si="1"/>
        <v>0.8</v>
      </c>
    </row>
    <row r="77" spans="3:11" hidden="1" outlineLevel="2" x14ac:dyDescent="0.25">
      <c r="C77" s="16">
        <v>1</v>
      </c>
      <c r="D77" s="10" t="s">
        <v>153</v>
      </c>
      <c r="E77" s="15">
        <v>2.2000000000000002</v>
      </c>
      <c r="F77" s="17">
        <f t="shared" si="0"/>
        <v>2.2000000000000002</v>
      </c>
      <c r="H77" s="16">
        <v>1</v>
      </c>
      <c r="I77" s="10" t="s">
        <v>152</v>
      </c>
      <c r="J77" s="15">
        <v>2</v>
      </c>
      <c r="K77" s="17">
        <f t="shared" si="1"/>
        <v>2</v>
      </c>
    </row>
    <row r="78" spans="3:11" hidden="1" outlineLevel="2" x14ac:dyDescent="0.25">
      <c r="C78" s="16">
        <v>1</v>
      </c>
      <c r="D78" s="10" t="s">
        <v>853</v>
      </c>
      <c r="E78" s="15">
        <v>2</v>
      </c>
      <c r="F78" s="17">
        <f t="shared" si="0"/>
        <v>2</v>
      </c>
      <c r="H78" s="16">
        <v>1</v>
      </c>
      <c r="I78" s="10" t="s">
        <v>153</v>
      </c>
      <c r="J78" s="15">
        <v>2.2000000000000002</v>
      </c>
      <c r="K78" s="17">
        <f t="shared" si="1"/>
        <v>2.2000000000000002</v>
      </c>
    </row>
    <row r="79" spans="3:11" hidden="1" outlineLevel="2" x14ac:dyDescent="0.25">
      <c r="C79" s="16">
        <v>1</v>
      </c>
      <c r="D79" s="10" t="s">
        <v>155</v>
      </c>
      <c r="E79" s="15">
        <v>3</v>
      </c>
      <c r="F79" s="17">
        <f t="shared" si="0"/>
        <v>3</v>
      </c>
      <c r="H79" s="16">
        <v>1</v>
      </c>
      <c r="I79" s="10" t="s">
        <v>154</v>
      </c>
      <c r="J79" s="15">
        <v>2</v>
      </c>
      <c r="K79" s="17">
        <f t="shared" si="1"/>
        <v>2</v>
      </c>
    </row>
    <row r="80" spans="3:11" hidden="1" outlineLevel="2" x14ac:dyDescent="0.25">
      <c r="C80" s="16">
        <v>5</v>
      </c>
      <c r="D80" s="10" t="s">
        <v>156</v>
      </c>
      <c r="E80" s="15">
        <v>0.2</v>
      </c>
      <c r="F80" s="17">
        <f t="shared" si="0"/>
        <v>1</v>
      </c>
      <c r="H80" s="16">
        <v>1</v>
      </c>
      <c r="I80" s="10" t="s">
        <v>155</v>
      </c>
      <c r="J80" s="15">
        <v>3</v>
      </c>
      <c r="K80" s="17">
        <f t="shared" si="1"/>
        <v>3</v>
      </c>
    </row>
    <row r="81" spans="3:11" hidden="1" outlineLevel="2" x14ac:dyDescent="0.25">
      <c r="C81" s="16">
        <v>6</v>
      </c>
      <c r="D81" s="10" t="s">
        <v>157</v>
      </c>
      <c r="E81" s="15">
        <v>0.2</v>
      </c>
      <c r="F81" s="17">
        <f t="shared" si="0"/>
        <v>1.2000000000000002</v>
      </c>
      <c r="H81" s="16">
        <v>5</v>
      </c>
      <c r="I81" s="10" t="s">
        <v>156</v>
      </c>
      <c r="J81" s="15">
        <v>0.2</v>
      </c>
      <c r="K81" s="17">
        <f t="shared" si="1"/>
        <v>1</v>
      </c>
    </row>
    <row r="82" spans="3:11" hidden="1" outlineLevel="2" x14ac:dyDescent="0.25">
      <c r="C82" s="16">
        <v>2</v>
      </c>
      <c r="D82" s="10" t="s">
        <v>158</v>
      </c>
      <c r="E82" s="15">
        <v>1.5</v>
      </c>
      <c r="F82" s="17">
        <f t="shared" si="0"/>
        <v>3</v>
      </c>
      <c r="H82" s="16">
        <v>6</v>
      </c>
      <c r="I82" s="10" t="s">
        <v>157</v>
      </c>
      <c r="J82" s="15">
        <v>0.2</v>
      </c>
      <c r="K82" s="17">
        <f t="shared" si="1"/>
        <v>1.2000000000000002</v>
      </c>
    </row>
    <row r="83" spans="3:11" hidden="1" outlineLevel="2" x14ac:dyDescent="0.25">
      <c r="C83" s="16">
        <v>2</v>
      </c>
      <c r="D83" s="10" t="s">
        <v>1006</v>
      </c>
      <c r="E83" s="15">
        <v>10</v>
      </c>
      <c r="F83" s="17">
        <f t="shared" si="0"/>
        <v>20</v>
      </c>
      <c r="H83" s="16">
        <v>2</v>
      </c>
      <c r="I83" s="10" t="s">
        <v>158</v>
      </c>
      <c r="J83" s="15">
        <v>1.5</v>
      </c>
      <c r="K83" s="17">
        <f t="shared" si="1"/>
        <v>3</v>
      </c>
    </row>
    <row r="84" spans="3:11" hidden="1" outlineLevel="2" x14ac:dyDescent="0.25">
      <c r="C84" s="16">
        <v>1</v>
      </c>
      <c r="D84" s="10" t="s">
        <v>159</v>
      </c>
      <c r="E84" s="15">
        <v>2</v>
      </c>
      <c r="F84" s="17">
        <f t="shared" si="0"/>
        <v>2</v>
      </c>
      <c r="H84" s="16">
        <v>1</v>
      </c>
      <c r="I84" s="10" t="s">
        <v>159</v>
      </c>
      <c r="J84" s="15">
        <v>2</v>
      </c>
      <c r="K84" s="17">
        <f t="shared" si="1"/>
        <v>2</v>
      </c>
    </row>
    <row r="85" spans="3:11" hidden="1" outlineLevel="2" x14ac:dyDescent="0.25">
      <c r="C85" s="16">
        <v>2</v>
      </c>
      <c r="D85" s="10" t="s">
        <v>160</v>
      </c>
      <c r="E85" s="15">
        <v>1</v>
      </c>
      <c r="F85" s="17">
        <f t="shared" si="0"/>
        <v>2</v>
      </c>
      <c r="H85" s="16">
        <v>1</v>
      </c>
      <c r="I85" s="10" t="s">
        <v>160</v>
      </c>
      <c r="J85" s="15">
        <v>1</v>
      </c>
      <c r="K85" s="17">
        <f t="shared" si="1"/>
        <v>1</v>
      </c>
    </row>
    <row r="86" spans="3:11" hidden="1" outlineLevel="2" x14ac:dyDescent="0.25">
      <c r="C86" s="16">
        <v>2</v>
      </c>
      <c r="D86" s="10" t="s">
        <v>1009</v>
      </c>
      <c r="E86" s="15">
        <v>1</v>
      </c>
      <c r="F86" s="17">
        <f t="shared" si="0"/>
        <v>2</v>
      </c>
      <c r="H86" s="16">
        <v>2</v>
      </c>
      <c r="I86" s="10" t="s">
        <v>1009</v>
      </c>
      <c r="J86" s="15">
        <v>1</v>
      </c>
      <c r="K86" s="17">
        <f t="shared" si="1"/>
        <v>2</v>
      </c>
    </row>
    <row r="87" spans="3:11" hidden="1" outlineLevel="2" x14ac:dyDescent="0.25">
      <c r="C87" s="16">
        <v>2</v>
      </c>
      <c r="D87" s="10" t="s">
        <v>854</v>
      </c>
      <c r="E87" s="15">
        <v>0.7</v>
      </c>
      <c r="F87" s="17">
        <f t="shared" si="0"/>
        <v>1.4</v>
      </c>
      <c r="H87" s="16">
        <v>2</v>
      </c>
      <c r="I87" s="10" t="s">
        <v>854</v>
      </c>
      <c r="J87" s="15">
        <v>0.7</v>
      </c>
      <c r="K87" s="17">
        <f t="shared" si="1"/>
        <v>1.4</v>
      </c>
    </row>
    <row r="88" spans="3:11" hidden="1" outlineLevel="2" x14ac:dyDescent="0.25">
      <c r="C88" s="16">
        <v>1</v>
      </c>
      <c r="D88" s="10" t="s">
        <v>855</v>
      </c>
      <c r="E88" s="15">
        <v>5</v>
      </c>
      <c r="F88" s="17">
        <f t="shared" si="0"/>
        <v>5</v>
      </c>
      <c r="H88" s="16">
        <v>1</v>
      </c>
      <c r="I88" s="10" t="s">
        <v>855</v>
      </c>
      <c r="J88" s="15">
        <v>5</v>
      </c>
      <c r="K88" s="17">
        <f t="shared" si="1"/>
        <v>5</v>
      </c>
    </row>
    <row r="89" spans="3:11" hidden="1" outlineLevel="2" x14ac:dyDescent="0.25">
      <c r="C89" s="16">
        <v>1</v>
      </c>
      <c r="D89" s="10" t="s">
        <v>856</v>
      </c>
      <c r="E89" s="15">
        <v>3</v>
      </c>
      <c r="F89" s="17">
        <f t="shared" si="0"/>
        <v>3</v>
      </c>
      <c r="H89" s="16">
        <v>1</v>
      </c>
      <c r="I89" s="10" t="s">
        <v>856</v>
      </c>
      <c r="J89" s="15">
        <v>3</v>
      </c>
      <c r="K89" s="17">
        <f t="shared" si="1"/>
        <v>3</v>
      </c>
    </row>
    <row r="90" spans="3:11" hidden="1" outlineLevel="2" x14ac:dyDescent="0.25">
      <c r="C90" s="16">
        <v>1</v>
      </c>
      <c r="D90" s="10" t="s">
        <v>857</v>
      </c>
      <c r="E90" s="15">
        <v>4</v>
      </c>
      <c r="F90" s="17">
        <f t="shared" si="0"/>
        <v>4</v>
      </c>
      <c r="H90" s="16">
        <v>1</v>
      </c>
      <c r="I90" s="10" t="s">
        <v>857</v>
      </c>
      <c r="J90" s="15">
        <v>4</v>
      </c>
      <c r="K90" s="17">
        <f t="shared" si="1"/>
        <v>4</v>
      </c>
    </row>
    <row r="91" spans="3:11" hidden="1" outlineLevel="2" x14ac:dyDescent="0.25">
      <c r="C91" s="16">
        <v>8</v>
      </c>
      <c r="D91" s="10" t="s">
        <v>858</v>
      </c>
      <c r="E91" s="17">
        <v>0.5</v>
      </c>
      <c r="F91" s="17">
        <f t="shared" si="0"/>
        <v>4</v>
      </c>
      <c r="H91" s="16">
        <v>8</v>
      </c>
      <c r="I91" s="10" t="s">
        <v>858</v>
      </c>
      <c r="J91" s="17">
        <v>0.5</v>
      </c>
      <c r="K91" s="17">
        <f t="shared" si="1"/>
        <v>4</v>
      </c>
    </row>
    <row r="92" spans="3:11" hidden="1" outlineLevel="2" x14ac:dyDescent="0.25">
      <c r="C92" s="16">
        <v>2</v>
      </c>
      <c r="D92" s="10" t="s">
        <v>982</v>
      </c>
      <c r="E92" s="14">
        <v>35</v>
      </c>
      <c r="F92" s="15">
        <f t="shared" si="0"/>
        <v>70</v>
      </c>
      <c r="H92" s="16"/>
      <c r="I92" s="10"/>
      <c r="J92" s="17"/>
      <c r="K92" s="17"/>
    </row>
    <row r="93" spans="3:11" hidden="1" outlineLevel="1" collapsed="1" x14ac:dyDescent="0.25">
      <c r="F93" s="13">
        <f>SUM(F67:F92)</f>
        <v>146.9</v>
      </c>
      <c r="H93" s="4"/>
      <c r="I93" s="4"/>
      <c r="J93" s="14"/>
      <c r="K93" s="13">
        <f>SUM(K67:K92)</f>
        <v>70.900000000000006</v>
      </c>
    </row>
    <row r="94" spans="3:11" hidden="1" outlineLevel="1" x14ac:dyDescent="0.25"/>
    <row r="95" spans="3:11" hidden="1" outlineLevel="1" x14ac:dyDescent="0.25">
      <c r="C95" s="145" t="s">
        <v>47</v>
      </c>
      <c r="D95" s="146"/>
      <c r="E95" s="146"/>
      <c r="H95" s="145" t="s">
        <v>47</v>
      </c>
      <c r="I95" s="146"/>
      <c r="J95" s="146"/>
    </row>
    <row r="96" spans="3:11" hidden="1" outlineLevel="2" x14ac:dyDescent="0.25">
      <c r="C96" s="8" t="s">
        <v>9</v>
      </c>
      <c r="D96" s="8" t="s">
        <v>10</v>
      </c>
      <c r="E96" s="8" t="s">
        <v>11</v>
      </c>
      <c r="F96" s="8" t="s">
        <v>12</v>
      </c>
      <c r="H96" s="8" t="s">
        <v>9</v>
      </c>
      <c r="I96" s="8" t="s">
        <v>10</v>
      </c>
      <c r="J96" s="8" t="s">
        <v>11</v>
      </c>
      <c r="K96" s="8" t="s">
        <v>12</v>
      </c>
    </row>
    <row r="97" spans="3:11" hidden="1" outlineLevel="2" x14ac:dyDescent="0.25">
      <c r="C97" s="9">
        <v>1</v>
      </c>
      <c r="D97" s="4" t="s">
        <v>166</v>
      </c>
      <c r="E97" s="17">
        <v>100</v>
      </c>
      <c r="F97" s="17">
        <f>C97*E97</f>
        <v>100</v>
      </c>
      <c r="H97" s="9">
        <v>1</v>
      </c>
      <c r="I97" s="4" t="s">
        <v>166</v>
      </c>
      <c r="J97" s="17">
        <v>100</v>
      </c>
      <c r="K97" s="17">
        <f>H97*J97</f>
        <v>100</v>
      </c>
    </row>
    <row r="98" spans="3:11" hidden="1" outlineLevel="2" x14ac:dyDescent="0.25">
      <c r="C98" s="6">
        <v>4</v>
      </c>
      <c r="D98" s="4" t="s">
        <v>167</v>
      </c>
      <c r="E98" s="14">
        <v>40</v>
      </c>
      <c r="F98" s="15">
        <f>C98*E98</f>
        <v>160</v>
      </c>
      <c r="H98" s="6">
        <v>4</v>
      </c>
      <c r="I98" s="4" t="s">
        <v>167</v>
      </c>
      <c r="J98" s="14">
        <v>40</v>
      </c>
      <c r="K98" s="15">
        <f>H98*J98</f>
        <v>160</v>
      </c>
    </row>
    <row r="99" spans="3:11" hidden="1" outlineLevel="1" collapsed="1" x14ac:dyDescent="0.25">
      <c r="F99" s="11">
        <f>F97+F98</f>
        <v>260</v>
      </c>
      <c r="K99" s="11">
        <f>K97+K98</f>
        <v>260</v>
      </c>
    </row>
    <row r="100" spans="3:11" hidden="1" outlineLevel="1" x14ac:dyDescent="0.25"/>
    <row r="101" spans="3:11" hidden="1" outlineLevel="1" x14ac:dyDescent="0.25">
      <c r="C101" s="175" t="s">
        <v>12</v>
      </c>
      <c r="D101" s="176"/>
      <c r="E101" s="176"/>
      <c r="H101" s="175" t="s">
        <v>12</v>
      </c>
      <c r="I101" s="176"/>
      <c r="J101" s="176"/>
    </row>
    <row r="102" spans="3:11" ht="17.25" collapsed="1" x14ac:dyDescent="0.4">
      <c r="F102" s="50">
        <f>SUM(F28,F37,F48,F63,F93,F99)</f>
        <v>1653.15</v>
      </c>
      <c r="K102" s="50">
        <f>SUM(K28,K37,K48,K63,K93,K98,K99)</f>
        <v>1655.15</v>
      </c>
    </row>
    <row r="103" spans="3:11" x14ac:dyDescent="0.25">
      <c r="K103" s="51"/>
    </row>
    <row r="104" spans="3:11" x14ac:dyDescent="0.25">
      <c r="C104" s="153" t="s">
        <v>746</v>
      </c>
      <c r="D104" s="153"/>
      <c r="E104" s="153"/>
      <c r="H104" s="153" t="s">
        <v>746</v>
      </c>
      <c r="I104" s="153"/>
      <c r="J104" s="153"/>
    </row>
    <row r="105" spans="3:11" hidden="1" outlineLevel="1" x14ac:dyDescent="0.25">
      <c r="C105" s="8" t="s">
        <v>11</v>
      </c>
      <c r="D105" s="8" t="s">
        <v>10</v>
      </c>
      <c r="E105" s="8" t="s">
        <v>509</v>
      </c>
      <c r="F105" s="8" t="s">
        <v>510</v>
      </c>
      <c r="H105" s="8" t="s">
        <v>11</v>
      </c>
      <c r="I105" s="8" t="s">
        <v>10</v>
      </c>
      <c r="J105" s="8" t="s">
        <v>509</v>
      </c>
      <c r="K105" s="8" t="s">
        <v>510</v>
      </c>
    </row>
    <row r="106" spans="3:11" hidden="1" outlineLevel="1" x14ac:dyDescent="0.25">
      <c r="C106" s="12">
        <f t="shared" ref="C106:C115" si="2">F18</f>
        <v>2</v>
      </c>
      <c r="D106" s="4" t="s">
        <v>105</v>
      </c>
      <c r="E106" s="101">
        <v>5</v>
      </c>
      <c r="F106" s="12">
        <f>$C106/$E106</f>
        <v>0.4</v>
      </c>
      <c r="H106" s="12">
        <f t="shared" ref="H106:H115" si="3">K18</f>
        <v>2</v>
      </c>
      <c r="I106" s="4" t="s">
        <v>860</v>
      </c>
      <c r="J106" s="102">
        <v>5</v>
      </c>
      <c r="K106" s="12">
        <f>$H106/$J106</f>
        <v>0.4</v>
      </c>
    </row>
    <row r="107" spans="3:11" hidden="1" outlineLevel="1" x14ac:dyDescent="0.25">
      <c r="C107" s="12">
        <f t="shared" si="2"/>
        <v>1.4</v>
      </c>
      <c r="D107" s="10" t="s">
        <v>106</v>
      </c>
      <c r="E107" s="101">
        <v>5</v>
      </c>
      <c r="F107" s="12">
        <f t="shared" ref="F107:F147" si="4">$C107/$E107</f>
        <v>0.27999999999999997</v>
      </c>
      <c r="H107" s="12">
        <f t="shared" si="3"/>
        <v>1.4</v>
      </c>
      <c r="I107" s="10" t="s">
        <v>107</v>
      </c>
      <c r="J107" s="102">
        <v>5</v>
      </c>
      <c r="K107" s="12">
        <f t="shared" ref="K107:K148" si="5">$H107/$J107</f>
        <v>0.27999999999999997</v>
      </c>
    </row>
    <row r="108" spans="3:11" hidden="1" outlineLevel="1" x14ac:dyDescent="0.25">
      <c r="C108" s="12">
        <f t="shared" si="2"/>
        <v>160</v>
      </c>
      <c r="D108" s="10" t="s">
        <v>108</v>
      </c>
      <c r="E108" s="101">
        <v>5</v>
      </c>
      <c r="F108" s="12">
        <f t="shared" si="4"/>
        <v>32</v>
      </c>
      <c r="H108" s="12">
        <f t="shared" si="3"/>
        <v>1</v>
      </c>
      <c r="I108" s="10" t="s">
        <v>109</v>
      </c>
      <c r="J108" s="102">
        <v>5</v>
      </c>
      <c r="K108" s="12">
        <f t="shared" si="5"/>
        <v>0.2</v>
      </c>
    </row>
    <row r="109" spans="3:11" hidden="1" outlineLevel="1" x14ac:dyDescent="0.25">
      <c r="C109" s="12">
        <f t="shared" si="2"/>
        <v>24</v>
      </c>
      <c r="D109" s="10" t="s">
        <v>110</v>
      </c>
      <c r="E109" s="101">
        <v>5</v>
      </c>
      <c r="F109" s="12">
        <f t="shared" si="4"/>
        <v>4.8</v>
      </c>
      <c r="H109" s="12">
        <f t="shared" si="3"/>
        <v>150</v>
      </c>
      <c r="I109" s="10" t="s">
        <v>861</v>
      </c>
      <c r="J109" s="102">
        <v>5</v>
      </c>
      <c r="K109" s="12">
        <f t="shared" si="5"/>
        <v>30</v>
      </c>
    </row>
    <row r="110" spans="3:11" hidden="1" outlineLevel="1" x14ac:dyDescent="0.25">
      <c r="C110" s="12">
        <f t="shared" si="2"/>
        <v>2</v>
      </c>
      <c r="D110" s="10" t="s">
        <v>111</v>
      </c>
      <c r="E110" s="101">
        <v>4</v>
      </c>
      <c r="F110" s="12">
        <f t="shared" si="4"/>
        <v>0.5</v>
      </c>
      <c r="H110" s="12">
        <f t="shared" si="3"/>
        <v>18</v>
      </c>
      <c r="I110" s="10" t="s">
        <v>862</v>
      </c>
      <c r="J110" s="102">
        <v>5</v>
      </c>
      <c r="K110" s="12">
        <f t="shared" si="5"/>
        <v>3.6</v>
      </c>
    </row>
    <row r="111" spans="3:11" hidden="1" outlineLevel="1" x14ac:dyDescent="0.25">
      <c r="C111" s="12">
        <f t="shared" si="2"/>
        <v>45</v>
      </c>
      <c r="D111" s="10" t="s">
        <v>112</v>
      </c>
      <c r="E111" s="101">
        <v>5</v>
      </c>
      <c r="F111" s="12">
        <f t="shared" si="4"/>
        <v>9</v>
      </c>
      <c r="H111" s="12">
        <f t="shared" si="3"/>
        <v>2</v>
      </c>
      <c r="I111" s="10" t="s">
        <v>863</v>
      </c>
      <c r="J111" s="102">
        <v>4</v>
      </c>
      <c r="K111" s="12">
        <f t="shared" si="5"/>
        <v>0.5</v>
      </c>
    </row>
    <row r="112" spans="3:11" hidden="1" outlineLevel="1" x14ac:dyDescent="0.25">
      <c r="C112" s="12">
        <f t="shared" si="2"/>
        <v>25</v>
      </c>
      <c r="D112" s="10" t="s">
        <v>113</v>
      </c>
      <c r="E112" s="101">
        <v>5</v>
      </c>
      <c r="F112" s="12">
        <f t="shared" si="4"/>
        <v>5</v>
      </c>
      <c r="H112" s="12">
        <f t="shared" si="3"/>
        <v>45</v>
      </c>
      <c r="I112" s="10" t="s">
        <v>864</v>
      </c>
      <c r="J112" s="102">
        <v>5</v>
      </c>
      <c r="K112" s="12">
        <f t="shared" si="5"/>
        <v>9</v>
      </c>
    </row>
    <row r="113" spans="3:11" hidden="1" outlineLevel="1" x14ac:dyDescent="0.25">
      <c r="C113" s="12">
        <f t="shared" si="2"/>
        <v>40</v>
      </c>
      <c r="D113" s="10" t="s">
        <v>114</v>
      </c>
      <c r="E113" s="101">
        <v>5</v>
      </c>
      <c r="F113" s="12">
        <f t="shared" si="4"/>
        <v>8</v>
      </c>
      <c r="H113" s="12">
        <f t="shared" si="3"/>
        <v>25</v>
      </c>
      <c r="I113" s="10" t="s">
        <v>113</v>
      </c>
      <c r="J113" s="102">
        <v>5</v>
      </c>
      <c r="K113" s="12">
        <f t="shared" si="5"/>
        <v>5</v>
      </c>
    </row>
    <row r="114" spans="3:11" hidden="1" outlineLevel="1" x14ac:dyDescent="0.25">
      <c r="C114" s="12">
        <f t="shared" si="2"/>
        <v>0.75</v>
      </c>
      <c r="D114" s="10" t="s">
        <v>115</v>
      </c>
      <c r="E114" s="101">
        <v>5</v>
      </c>
      <c r="F114" s="12">
        <f t="shared" si="4"/>
        <v>0.15</v>
      </c>
      <c r="H114" s="12">
        <f t="shared" si="3"/>
        <v>40</v>
      </c>
      <c r="I114" s="10" t="s">
        <v>114</v>
      </c>
      <c r="J114" s="102">
        <v>5</v>
      </c>
      <c r="K114" s="12">
        <f t="shared" si="5"/>
        <v>8</v>
      </c>
    </row>
    <row r="115" spans="3:11" hidden="1" outlineLevel="1" x14ac:dyDescent="0.25">
      <c r="C115" s="12">
        <f t="shared" si="2"/>
        <v>16</v>
      </c>
      <c r="D115" s="10" t="s">
        <v>116</v>
      </c>
      <c r="E115" s="101">
        <v>5</v>
      </c>
      <c r="F115" s="12">
        <f t="shared" si="4"/>
        <v>3.2</v>
      </c>
      <c r="H115" s="12">
        <f t="shared" si="3"/>
        <v>0.75</v>
      </c>
      <c r="I115" s="10" t="s">
        <v>115</v>
      </c>
      <c r="J115" s="102">
        <v>5</v>
      </c>
      <c r="K115" s="12">
        <f t="shared" si="5"/>
        <v>0.15</v>
      </c>
    </row>
    <row r="116" spans="3:11" hidden="1" outlineLevel="1" x14ac:dyDescent="0.25">
      <c r="C116" s="12">
        <f>F34</f>
        <v>2.5</v>
      </c>
      <c r="D116" s="10" t="s">
        <v>120</v>
      </c>
      <c r="E116" s="101">
        <v>5</v>
      </c>
      <c r="F116" s="12">
        <f t="shared" si="4"/>
        <v>0.5</v>
      </c>
      <c r="H116" s="12">
        <f>K32</f>
        <v>2.5</v>
      </c>
      <c r="I116" s="10" t="s">
        <v>118</v>
      </c>
      <c r="J116" s="102">
        <v>5</v>
      </c>
      <c r="K116" s="12">
        <f t="shared" si="5"/>
        <v>0.5</v>
      </c>
    </row>
    <row r="117" spans="3:11" hidden="1" outlineLevel="1" x14ac:dyDescent="0.25">
      <c r="C117" s="12">
        <f>F35</f>
        <v>24</v>
      </c>
      <c r="D117" s="10" t="s">
        <v>122</v>
      </c>
      <c r="E117" s="101">
        <v>3</v>
      </c>
      <c r="F117" s="12">
        <f t="shared" si="4"/>
        <v>8</v>
      </c>
      <c r="H117" s="12">
        <f>K34</f>
        <v>24</v>
      </c>
      <c r="I117" s="10" t="s">
        <v>121</v>
      </c>
      <c r="J117" s="102">
        <v>3</v>
      </c>
      <c r="K117" s="12">
        <f t="shared" si="5"/>
        <v>8</v>
      </c>
    </row>
    <row r="118" spans="3:11" hidden="1" outlineLevel="1" x14ac:dyDescent="0.25">
      <c r="C118" s="12">
        <f>F36</f>
        <v>4.5</v>
      </c>
      <c r="D118" s="10" t="s">
        <v>124</v>
      </c>
      <c r="E118" s="101">
        <v>5</v>
      </c>
      <c r="F118" s="12">
        <f t="shared" si="4"/>
        <v>0.9</v>
      </c>
      <c r="H118" s="12">
        <f>K36</f>
        <v>4.5</v>
      </c>
      <c r="I118" s="10" t="s">
        <v>866</v>
      </c>
      <c r="J118" s="102">
        <v>5</v>
      </c>
      <c r="K118" s="12">
        <f t="shared" si="5"/>
        <v>0.9</v>
      </c>
    </row>
    <row r="119" spans="3:11" hidden="1" outlineLevel="1" x14ac:dyDescent="0.25">
      <c r="C119" s="12">
        <f t="shared" ref="C119:C127" si="6">F52</f>
        <v>2</v>
      </c>
      <c r="D119" s="10" t="s">
        <v>131</v>
      </c>
      <c r="E119" s="101">
        <v>4</v>
      </c>
      <c r="F119" s="12">
        <f t="shared" si="4"/>
        <v>0.5</v>
      </c>
      <c r="H119" s="12">
        <f t="shared" ref="H119:H127" si="7">K52</f>
        <v>2</v>
      </c>
      <c r="I119" s="10" t="s">
        <v>131</v>
      </c>
      <c r="J119" s="102">
        <v>4</v>
      </c>
      <c r="K119" s="12">
        <f t="shared" si="5"/>
        <v>0.5</v>
      </c>
    </row>
    <row r="120" spans="3:11" hidden="1" outlineLevel="1" x14ac:dyDescent="0.25">
      <c r="C120" s="12">
        <f t="shared" si="6"/>
        <v>20</v>
      </c>
      <c r="D120" s="10" t="s">
        <v>132</v>
      </c>
      <c r="E120" s="101">
        <v>5</v>
      </c>
      <c r="F120" s="12">
        <f t="shared" si="4"/>
        <v>4</v>
      </c>
      <c r="H120" s="12">
        <f t="shared" si="7"/>
        <v>20</v>
      </c>
      <c r="I120" s="10" t="s">
        <v>132</v>
      </c>
      <c r="J120" s="102">
        <v>5</v>
      </c>
      <c r="K120" s="12">
        <f t="shared" si="5"/>
        <v>4</v>
      </c>
    </row>
    <row r="121" spans="3:11" hidden="1" outlineLevel="1" x14ac:dyDescent="0.25">
      <c r="C121" s="12">
        <f t="shared" si="6"/>
        <v>5</v>
      </c>
      <c r="D121" s="10" t="s">
        <v>133</v>
      </c>
      <c r="E121" s="101">
        <v>5</v>
      </c>
      <c r="F121" s="12">
        <f t="shared" si="4"/>
        <v>1</v>
      </c>
      <c r="H121" s="12">
        <f t="shared" si="7"/>
        <v>5</v>
      </c>
      <c r="I121" s="10" t="s">
        <v>133</v>
      </c>
      <c r="J121" s="102">
        <v>5</v>
      </c>
      <c r="K121" s="12">
        <f t="shared" si="5"/>
        <v>1</v>
      </c>
    </row>
    <row r="122" spans="3:11" hidden="1" outlineLevel="1" x14ac:dyDescent="0.25">
      <c r="C122" s="12">
        <f t="shared" si="6"/>
        <v>1.6</v>
      </c>
      <c r="D122" s="10" t="s">
        <v>134</v>
      </c>
      <c r="E122" s="101">
        <v>5</v>
      </c>
      <c r="F122" s="12">
        <f t="shared" si="4"/>
        <v>0.32</v>
      </c>
      <c r="H122" s="12">
        <f t="shared" si="7"/>
        <v>1.6</v>
      </c>
      <c r="I122" s="10" t="s">
        <v>847</v>
      </c>
      <c r="J122" s="102">
        <v>5</v>
      </c>
      <c r="K122" s="12">
        <f t="shared" si="5"/>
        <v>0.32</v>
      </c>
    </row>
    <row r="123" spans="3:11" hidden="1" outlineLevel="1" x14ac:dyDescent="0.25">
      <c r="C123" s="12">
        <f t="shared" si="6"/>
        <v>400</v>
      </c>
      <c r="D123" s="10" t="s">
        <v>135</v>
      </c>
      <c r="E123" s="101">
        <v>4</v>
      </c>
      <c r="F123" s="12">
        <f t="shared" si="4"/>
        <v>100</v>
      </c>
      <c r="H123" s="12">
        <f t="shared" si="7"/>
        <v>400</v>
      </c>
      <c r="I123" s="10" t="s">
        <v>135</v>
      </c>
      <c r="J123" s="102">
        <v>4</v>
      </c>
      <c r="K123" s="12">
        <f t="shared" si="5"/>
        <v>100</v>
      </c>
    </row>
    <row r="124" spans="3:11" hidden="1" outlineLevel="1" x14ac:dyDescent="0.25">
      <c r="C124" s="12">
        <f t="shared" si="6"/>
        <v>7</v>
      </c>
      <c r="D124" s="10" t="s">
        <v>136</v>
      </c>
      <c r="E124" s="101">
        <v>3</v>
      </c>
      <c r="F124" s="12">
        <f t="shared" si="4"/>
        <v>2.3333333333333335</v>
      </c>
      <c r="H124" s="12">
        <f t="shared" si="7"/>
        <v>7</v>
      </c>
      <c r="I124" s="10" t="s">
        <v>868</v>
      </c>
      <c r="J124" s="102">
        <v>3</v>
      </c>
      <c r="K124" s="12">
        <f t="shared" si="5"/>
        <v>2.3333333333333335</v>
      </c>
    </row>
    <row r="125" spans="3:11" hidden="1" outlineLevel="1" x14ac:dyDescent="0.25">
      <c r="C125" s="12">
        <f t="shared" si="6"/>
        <v>3</v>
      </c>
      <c r="D125" s="10" t="s">
        <v>137</v>
      </c>
      <c r="E125" s="101">
        <v>3</v>
      </c>
      <c r="F125" s="12">
        <f t="shared" si="4"/>
        <v>1</v>
      </c>
      <c r="H125" s="12">
        <f t="shared" si="7"/>
        <v>3</v>
      </c>
      <c r="I125" s="10" t="s">
        <v>138</v>
      </c>
      <c r="J125" s="102">
        <v>3</v>
      </c>
      <c r="K125" s="12">
        <f t="shared" si="5"/>
        <v>1</v>
      </c>
    </row>
    <row r="126" spans="3:11" hidden="1" outlineLevel="1" x14ac:dyDescent="0.25">
      <c r="C126" s="12">
        <f t="shared" si="6"/>
        <v>4.5</v>
      </c>
      <c r="D126" s="10" t="s">
        <v>139</v>
      </c>
      <c r="E126" s="101">
        <v>3</v>
      </c>
      <c r="F126" s="12">
        <f t="shared" si="4"/>
        <v>1.5</v>
      </c>
      <c r="H126" s="12">
        <f t="shared" si="7"/>
        <v>3</v>
      </c>
      <c r="I126" s="10" t="s">
        <v>137</v>
      </c>
      <c r="J126" s="102">
        <v>3</v>
      </c>
      <c r="K126" s="12">
        <f t="shared" si="5"/>
        <v>1</v>
      </c>
    </row>
    <row r="127" spans="3:11" hidden="1" outlineLevel="1" x14ac:dyDescent="0.25">
      <c r="C127" s="12">
        <f t="shared" si="6"/>
        <v>6</v>
      </c>
      <c r="D127" s="10" t="s">
        <v>141</v>
      </c>
      <c r="E127" s="101">
        <v>2</v>
      </c>
      <c r="F127" s="12">
        <f t="shared" si="4"/>
        <v>3</v>
      </c>
      <c r="H127" s="12">
        <f t="shared" si="7"/>
        <v>4.5</v>
      </c>
      <c r="I127" s="10" t="s">
        <v>140</v>
      </c>
      <c r="J127" s="102">
        <v>3</v>
      </c>
      <c r="K127" s="12">
        <f t="shared" si="5"/>
        <v>1.5</v>
      </c>
    </row>
    <row r="128" spans="3:11" hidden="1" outlineLevel="1" x14ac:dyDescent="0.25">
      <c r="C128" s="12">
        <f>F67</f>
        <v>5</v>
      </c>
      <c r="D128" s="10" t="s">
        <v>142</v>
      </c>
      <c r="E128" s="101">
        <v>5</v>
      </c>
      <c r="F128" s="12">
        <f t="shared" si="4"/>
        <v>1</v>
      </c>
      <c r="H128" s="12">
        <f>K61</f>
        <v>6</v>
      </c>
      <c r="I128" s="10" t="s">
        <v>141</v>
      </c>
      <c r="J128" s="102">
        <v>2</v>
      </c>
      <c r="K128" s="12">
        <f t="shared" si="5"/>
        <v>3</v>
      </c>
    </row>
    <row r="129" spans="3:11" hidden="1" outlineLevel="1" x14ac:dyDescent="0.25">
      <c r="C129" s="12">
        <f>F68</f>
        <v>3</v>
      </c>
      <c r="D129" s="10" t="s">
        <v>144</v>
      </c>
      <c r="E129" s="101">
        <v>3</v>
      </c>
      <c r="F129" s="12">
        <f t="shared" si="4"/>
        <v>1</v>
      </c>
      <c r="H129" s="12">
        <f>K62</f>
        <v>1</v>
      </c>
      <c r="I129" s="10" t="s">
        <v>1007</v>
      </c>
      <c r="J129" s="102">
        <v>2</v>
      </c>
      <c r="K129" s="12">
        <f t="shared" si="5"/>
        <v>0.5</v>
      </c>
    </row>
    <row r="130" spans="3:11" hidden="1" outlineLevel="1" x14ac:dyDescent="0.25">
      <c r="C130" s="12">
        <f t="shared" ref="C130:C137" si="8">F70</f>
        <v>7.2</v>
      </c>
      <c r="D130" s="10" t="s">
        <v>146</v>
      </c>
      <c r="E130" s="101">
        <v>3</v>
      </c>
      <c r="F130" s="12">
        <f t="shared" si="4"/>
        <v>2.4</v>
      </c>
      <c r="H130" s="12">
        <f>K68</f>
        <v>5</v>
      </c>
      <c r="I130" s="10" t="s">
        <v>142</v>
      </c>
      <c r="J130" s="102">
        <v>3</v>
      </c>
      <c r="K130" s="12">
        <f t="shared" si="5"/>
        <v>1.6666666666666667</v>
      </c>
    </row>
    <row r="131" spans="3:11" hidden="1" outlineLevel="1" x14ac:dyDescent="0.25">
      <c r="C131" s="12">
        <f t="shared" si="8"/>
        <v>0.7</v>
      </c>
      <c r="D131" s="10" t="s">
        <v>147</v>
      </c>
      <c r="E131" s="101">
        <v>5</v>
      </c>
      <c r="F131" s="12">
        <f t="shared" si="4"/>
        <v>0.13999999999999999</v>
      </c>
      <c r="H131" s="12">
        <f>K69</f>
        <v>3</v>
      </c>
      <c r="I131" s="10" t="s">
        <v>144</v>
      </c>
      <c r="J131" s="102">
        <v>5</v>
      </c>
      <c r="K131" s="12">
        <f t="shared" si="5"/>
        <v>0.6</v>
      </c>
    </row>
    <row r="132" spans="3:11" hidden="1" outlineLevel="1" x14ac:dyDescent="0.25">
      <c r="C132" s="12">
        <f t="shared" si="8"/>
        <v>0.2</v>
      </c>
      <c r="D132" s="10" t="s">
        <v>148</v>
      </c>
      <c r="E132" s="101">
        <v>5</v>
      </c>
      <c r="F132" s="12">
        <f t="shared" si="4"/>
        <v>0.04</v>
      </c>
      <c r="H132" s="12">
        <f t="shared" ref="H132:H139" si="9">K71</f>
        <v>7.2</v>
      </c>
      <c r="I132" s="10" t="s">
        <v>1008</v>
      </c>
      <c r="J132" s="102">
        <v>5</v>
      </c>
      <c r="K132" s="12">
        <f t="shared" si="5"/>
        <v>1.44</v>
      </c>
    </row>
    <row r="133" spans="3:11" hidden="1" outlineLevel="1" x14ac:dyDescent="0.25">
      <c r="C133" s="12">
        <f t="shared" si="8"/>
        <v>0.4</v>
      </c>
      <c r="D133" s="10" t="s">
        <v>149</v>
      </c>
      <c r="E133" s="101">
        <v>5</v>
      </c>
      <c r="F133" s="12">
        <f t="shared" si="4"/>
        <v>0.08</v>
      </c>
      <c r="H133" s="12">
        <f t="shared" si="9"/>
        <v>0.7</v>
      </c>
      <c r="I133" s="10" t="s">
        <v>147</v>
      </c>
      <c r="J133" s="102">
        <v>5</v>
      </c>
      <c r="K133" s="12">
        <f t="shared" si="5"/>
        <v>0.13999999999999999</v>
      </c>
    </row>
    <row r="134" spans="3:11" hidden="1" outlineLevel="1" x14ac:dyDescent="0.25">
      <c r="C134" s="12">
        <f t="shared" si="8"/>
        <v>0.2</v>
      </c>
      <c r="D134" s="10" t="s">
        <v>150</v>
      </c>
      <c r="E134" s="101">
        <v>5</v>
      </c>
      <c r="F134" s="12">
        <f t="shared" si="4"/>
        <v>0.04</v>
      </c>
      <c r="H134" s="12">
        <f t="shared" si="9"/>
        <v>0.2</v>
      </c>
      <c r="I134" s="10" t="s">
        <v>849</v>
      </c>
      <c r="J134" s="102">
        <v>5</v>
      </c>
      <c r="K134" s="12">
        <f t="shared" si="5"/>
        <v>0.04</v>
      </c>
    </row>
    <row r="135" spans="3:11" hidden="1" outlineLevel="1" x14ac:dyDescent="0.25">
      <c r="C135" s="12">
        <f t="shared" si="8"/>
        <v>0.8</v>
      </c>
      <c r="D135" s="10" t="s">
        <v>151</v>
      </c>
      <c r="E135" s="101">
        <v>5</v>
      </c>
      <c r="F135" s="12">
        <f t="shared" si="4"/>
        <v>0.16</v>
      </c>
      <c r="H135" s="12">
        <f t="shared" si="9"/>
        <v>0.4</v>
      </c>
      <c r="I135" s="10" t="s">
        <v>850</v>
      </c>
      <c r="J135" s="102">
        <v>5</v>
      </c>
      <c r="K135" s="12">
        <f t="shared" si="5"/>
        <v>0.08</v>
      </c>
    </row>
    <row r="136" spans="3:11" hidden="1" outlineLevel="1" x14ac:dyDescent="0.25">
      <c r="C136" s="12">
        <f t="shared" si="8"/>
        <v>2</v>
      </c>
      <c r="D136" s="10" t="s">
        <v>152</v>
      </c>
      <c r="E136" s="101">
        <v>4</v>
      </c>
      <c r="F136" s="12">
        <f t="shared" si="4"/>
        <v>0.5</v>
      </c>
      <c r="H136" s="12">
        <f t="shared" si="9"/>
        <v>0.2</v>
      </c>
      <c r="I136" s="10" t="s">
        <v>851</v>
      </c>
      <c r="J136" s="102">
        <v>4</v>
      </c>
      <c r="K136" s="12">
        <f t="shared" si="5"/>
        <v>0.05</v>
      </c>
    </row>
    <row r="137" spans="3:11" hidden="1" outlineLevel="1" x14ac:dyDescent="0.25">
      <c r="C137" s="12">
        <f t="shared" si="8"/>
        <v>2.2000000000000002</v>
      </c>
      <c r="D137" s="10" t="s">
        <v>153</v>
      </c>
      <c r="E137" s="101">
        <v>5</v>
      </c>
      <c r="F137" s="12">
        <f t="shared" si="4"/>
        <v>0.44000000000000006</v>
      </c>
      <c r="H137" s="12">
        <f t="shared" si="9"/>
        <v>0.8</v>
      </c>
      <c r="I137" s="10" t="s">
        <v>852</v>
      </c>
      <c r="J137" s="102">
        <v>5</v>
      </c>
      <c r="K137" s="12">
        <f t="shared" si="5"/>
        <v>0.16</v>
      </c>
    </row>
    <row r="138" spans="3:11" hidden="1" outlineLevel="1" x14ac:dyDescent="0.25">
      <c r="C138" s="12">
        <f>F80</f>
        <v>1</v>
      </c>
      <c r="D138" s="10" t="s">
        <v>156</v>
      </c>
      <c r="E138" s="101">
        <v>20</v>
      </c>
      <c r="F138" s="12">
        <f t="shared" si="4"/>
        <v>0.05</v>
      </c>
      <c r="H138" s="12">
        <f t="shared" si="9"/>
        <v>2</v>
      </c>
      <c r="I138" s="10" t="s">
        <v>152</v>
      </c>
      <c r="J138" s="102">
        <v>20</v>
      </c>
      <c r="K138" s="12">
        <f t="shared" si="5"/>
        <v>0.1</v>
      </c>
    </row>
    <row r="139" spans="3:11" hidden="1" outlineLevel="1" x14ac:dyDescent="0.25">
      <c r="C139" s="12">
        <f>F81</f>
        <v>1.2000000000000002</v>
      </c>
      <c r="D139" s="10" t="s">
        <v>157</v>
      </c>
      <c r="E139" s="101">
        <v>20</v>
      </c>
      <c r="F139" s="12">
        <f t="shared" si="4"/>
        <v>6.0000000000000012E-2</v>
      </c>
      <c r="H139" s="12">
        <f t="shared" si="9"/>
        <v>2.2000000000000002</v>
      </c>
      <c r="I139" s="10" t="s">
        <v>153</v>
      </c>
      <c r="J139" s="102">
        <v>20</v>
      </c>
      <c r="K139" s="12">
        <f t="shared" si="5"/>
        <v>0.11000000000000001</v>
      </c>
    </row>
    <row r="140" spans="3:11" hidden="1" outlineLevel="1" x14ac:dyDescent="0.25">
      <c r="C140" s="12">
        <f>F83</f>
        <v>20</v>
      </c>
      <c r="D140" s="10" t="s">
        <v>1006</v>
      </c>
      <c r="E140" s="101">
        <v>5</v>
      </c>
      <c r="F140" s="12">
        <f t="shared" si="4"/>
        <v>4</v>
      </c>
      <c r="H140" s="12">
        <f>K81</f>
        <v>1</v>
      </c>
      <c r="I140" s="10" t="s">
        <v>156</v>
      </c>
      <c r="J140" s="102">
        <v>5</v>
      </c>
      <c r="K140" s="12">
        <f t="shared" si="5"/>
        <v>0.2</v>
      </c>
    </row>
    <row r="141" spans="3:11" hidden="1" outlineLevel="1" x14ac:dyDescent="0.25">
      <c r="C141" s="12">
        <f>F82</f>
        <v>3</v>
      </c>
      <c r="D141" s="10" t="s">
        <v>158</v>
      </c>
      <c r="E141" s="101">
        <v>4</v>
      </c>
      <c r="F141" s="12">
        <f t="shared" si="4"/>
        <v>0.75</v>
      </c>
      <c r="H141" s="12">
        <f>K82</f>
        <v>1.2000000000000002</v>
      </c>
      <c r="I141" s="10" t="s">
        <v>157</v>
      </c>
      <c r="J141" s="102">
        <v>4</v>
      </c>
      <c r="K141" s="12">
        <f t="shared" si="5"/>
        <v>0.30000000000000004</v>
      </c>
    </row>
    <row r="142" spans="3:11" hidden="1" outlineLevel="1" x14ac:dyDescent="0.25">
      <c r="C142" s="12">
        <f>F84</f>
        <v>2</v>
      </c>
      <c r="D142" s="10" t="s">
        <v>159</v>
      </c>
      <c r="E142" s="101">
        <v>3</v>
      </c>
      <c r="F142" s="12">
        <f t="shared" si="4"/>
        <v>0.66666666666666663</v>
      </c>
      <c r="H142" s="12">
        <f>K83</f>
        <v>3</v>
      </c>
      <c r="I142" s="10" t="s">
        <v>158</v>
      </c>
      <c r="J142" s="102">
        <v>3</v>
      </c>
      <c r="K142" s="12">
        <f t="shared" si="5"/>
        <v>1</v>
      </c>
    </row>
    <row r="143" spans="3:11" hidden="1" outlineLevel="1" x14ac:dyDescent="0.25">
      <c r="C143" s="12">
        <f>F86</f>
        <v>2</v>
      </c>
      <c r="D143" s="10" t="s">
        <v>161</v>
      </c>
      <c r="E143" s="101">
        <v>3</v>
      </c>
      <c r="F143" s="12">
        <f t="shared" si="4"/>
        <v>0.66666666666666663</v>
      </c>
      <c r="H143" s="12">
        <f>K84</f>
        <v>2</v>
      </c>
      <c r="I143" s="10" t="s">
        <v>159</v>
      </c>
      <c r="J143" s="102">
        <v>3</v>
      </c>
      <c r="K143" s="12">
        <f t="shared" si="5"/>
        <v>0.66666666666666663</v>
      </c>
    </row>
    <row r="144" spans="3:11" hidden="1" outlineLevel="1" x14ac:dyDescent="0.25">
      <c r="C144" s="12">
        <f>F87</f>
        <v>1.4</v>
      </c>
      <c r="D144" s="10" t="s">
        <v>162</v>
      </c>
      <c r="E144" s="101">
        <v>20</v>
      </c>
      <c r="F144" s="12">
        <f t="shared" si="4"/>
        <v>6.9999999999999993E-2</v>
      </c>
      <c r="H144" s="12">
        <f>K86</f>
        <v>2</v>
      </c>
      <c r="I144" s="10" t="s">
        <v>1009</v>
      </c>
      <c r="J144" s="102">
        <v>20</v>
      </c>
      <c r="K144" s="12">
        <f t="shared" si="5"/>
        <v>0.1</v>
      </c>
    </row>
    <row r="145" spans="3:11" hidden="1" outlineLevel="1" x14ac:dyDescent="0.25">
      <c r="C145" s="12">
        <f>F89</f>
        <v>3</v>
      </c>
      <c r="D145" s="10" t="s">
        <v>163</v>
      </c>
      <c r="E145" s="101">
        <v>20</v>
      </c>
      <c r="F145" s="12">
        <f t="shared" si="4"/>
        <v>0.15</v>
      </c>
      <c r="H145" s="12">
        <f>K87</f>
        <v>1.4</v>
      </c>
      <c r="I145" s="10" t="s">
        <v>854</v>
      </c>
      <c r="J145" s="102">
        <v>20</v>
      </c>
      <c r="K145" s="12">
        <f t="shared" si="5"/>
        <v>6.9999999999999993E-2</v>
      </c>
    </row>
    <row r="146" spans="3:11" hidden="1" outlineLevel="1" x14ac:dyDescent="0.25">
      <c r="C146" s="12">
        <f>F90</f>
        <v>4</v>
      </c>
      <c r="D146" s="10" t="s">
        <v>164</v>
      </c>
      <c r="E146" s="101">
        <v>20</v>
      </c>
      <c r="F146" s="12">
        <f t="shared" si="4"/>
        <v>0.2</v>
      </c>
      <c r="H146" s="12">
        <f>K88</f>
        <v>5</v>
      </c>
      <c r="I146" s="10" t="s">
        <v>856</v>
      </c>
      <c r="J146" s="102">
        <v>20</v>
      </c>
      <c r="K146" s="12">
        <f t="shared" si="5"/>
        <v>0.25</v>
      </c>
    </row>
    <row r="147" spans="3:11" hidden="1" outlineLevel="1" x14ac:dyDescent="0.25">
      <c r="C147" s="12">
        <f>F91</f>
        <v>4</v>
      </c>
      <c r="D147" s="10" t="s">
        <v>165</v>
      </c>
      <c r="E147" s="101">
        <v>5</v>
      </c>
      <c r="F147" s="12">
        <f t="shared" si="4"/>
        <v>0.8</v>
      </c>
      <c r="H147" s="12">
        <f>K89</f>
        <v>3</v>
      </c>
      <c r="I147" s="10" t="s">
        <v>857</v>
      </c>
      <c r="J147" s="102">
        <v>5</v>
      </c>
      <c r="K147" s="12">
        <f t="shared" si="5"/>
        <v>0.6</v>
      </c>
    </row>
    <row r="148" spans="3:11" hidden="1" outlineLevel="1" x14ac:dyDescent="0.25">
      <c r="C148" s="12"/>
      <c r="D148" s="10"/>
      <c r="E148" s="101"/>
      <c r="F148" s="12"/>
      <c r="H148" s="12">
        <f>K90</f>
        <v>4</v>
      </c>
      <c r="I148" s="10" t="s">
        <v>858</v>
      </c>
      <c r="J148" s="102">
        <v>5</v>
      </c>
      <c r="K148" s="12">
        <f t="shared" si="5"/>
        <v>0.8</v>
      </c>
    </row>
    <row r="149" spans="3:11" collapsed="1" x14ac:dyDescent="0.25">
      <c r="F149" s="24">
        <f>SUM(F106:F147)</f>
        <v>199.59666666666666</v>
      </c>
      <c r="I149" s="10"/>
      <c r="K149" s="24">
        <f>SUM(K106:K148)</f>
        <v>190.05666666666664</v>
      </c>
    </row>
    <row r="150" spans="3:11" x14ac:dyDescent="0.25">
      <c r="C150" s="8"/>
      <c r="D150" s="8"/>
      <c r="E150" s="8"/>
      <c r="F150" s="8"/>
      <c r="K150" s="51"/>
    </row>
    <row r="151" spans="3:11" x14ac:dyDescent="0.25">
      <c r="C151" s="8"/>
      <c r="D151" s="8"/>
      <c r="E151" s="8"/>
      <c r="F151" s="8"/>
      <c r="K151" s="51"/>
    </row>
    <row r="152" spans="3:11" x14ac:dyDescent="0.25">
      <c r="K152" s="51"/>
    </row>
    <row r="154" spans="3:11" ht="15" customHeight="1" x14ac:dyDescent="0.25">
      <c r="C154" s="177" t="s">
        <v>194</v>
      </c>
      <c r="D154" s="178"/>
      <c r="E154" s="178"/>
      <c r="F154" s="178"/>
    </row>
    <row r="155" spans="3:11" ht="15" customHeight="1" x14ac:dyDescent="0.25">
      <c r="C155" s="177"/>
      <c r="D155" s="178"/>
      <c r="E155" s="178"/>
      <c r="F155" s="178"/>
    </row>
    <row r="156" spans="3:11" ht="15" customHeight="1" x14ac:dyDescent="0.25">
      <c r="C156" s="177"/>
      <c r="D156" s="178"/>
      <c r="E156" s="178"/>
      <c r="F156" s="178"/>
    </row>
    <row r="157" spans="3:11" ht="15" customHeight="1" x14ac:dyDescent="0.25">
      <c r="C157" s="177"/>
      <c r="D157" s="178"/>
      <c r="E157" s="178"/>
      <c r="F157" s="178"/>
    </row>
    <row r="158" spans="3:11" ht="15" customHeight="1" x14ac:dyDescent="0.25">
      <c r="C158" s="177"/>
      <c r="D158" s="178"/>
      <c r="E158" s="178"/>
      <c r="F158" s="178"/>
    </row>
    <row r="160" spans="3:11" ht="15" hidden="1" customHeight="1" outlineLevel="1" x14ac:dyDescent="0.25">
      <c r="C160" s="145" t="s">
        <v>102</v>
      </c>
      <c r="D160" s="145"/>
      <c r="E160" s="145"/>
    </row>
    <row r="161" spans="3:6" ht="15" hidden="1" customHeight="1" outlineLevel="2" x14ac:dyDescent="0.25">
      <c r="C161" s="8" t="s">
        <v>9</v>
      </c>
      <c r="D161" s="8" t="s">
        <v>10</v>
      </c>
      <c r="E161" s="8" t="s">
        <v>11</v>
      </c>
      <c r="F161" s="8" t="s">
        <v>12</v>
      </c>
    </row>
    <row r="162" spans="3:6" ht="15" hidden="1" customHeight="1" outlineLevel="2" x14ac:dyDescent="0.25">
      <c r="C162" s="6">
        <v>1</v>
      </c>
      <c r="D162" s="4" t="s">
        <v>194</v>
      </c>
      <c r="E162" s="14">
        <v>50000</v>
      </c>
      <c r="F162" s="14">
        <f>C162*E162</f>
        <v>50000</v>
      </c>
    </row>
    <row r="163" spans="3:6" ht="15" hidden="1" customHeight="1" outlineLevel="1" collapsed="1" x14ac:dyDescent="0.25">
      <c r="F163" s="11">
        <f>F162</f>
        <v>50000</v>
      </c>
    </row>
    <row r="164" spans="3:6" ht="15" hidden="1" customHeight="1" outlineLevel="1" x14ac:dyDescent="0.25"/>
    <row r="165" spans="3:6" ht="15" hidden="1" customHeight="1" outlineLevel="1" x14ac:dyDescent="0.25">
      <c r="C165" s="145" t="s">
        <v>53</v>
      </c>
      <c r="D165" s="145"/>
      <c r="E165" s="145"/>
      <c r="F165" s="4"/>
    </row>
    <row r="166" spans="3:6" ht="15" hidden="1" customHeight="1" outlineLevel="2" x14ac:dyDescent="0.25">
      <c r="C166" s="8" t="s">
        <v>9</v>
      </c>
      <c r="D166" s="8" t="s">
        <v>10</v>
      </c>
      <c r="E166" s="8" t="s">
        <v>11</v>
      </c>
      <c r="F166" s="8" t="s">
        <v>12</v>
      </c>
    </row>
    <row r="167" spans="3:6" ht="15" hidden="1" customHeight="1" outlineLevel="2" x14ac:dyDescent="0.25">
      <c r="C167" s="9">
        <v>1</v>
      </c>
      <c r="D167" s="4" t="s">
        <v>94</v>
      </c>
      <c r="E167" s="17">
        <v>1200</v>
      </c>
      <c r="F167" s="17">
        <f t="shared" ref="F167:F179" si="10">$C167*$E167</f>
        <v>1200</v>
      </c>
    </row>
    <row r="168" spans="3:6" ht="15" hidden="1" customHeight="1" outlineLevel="2" x14ac:dyDescent="0.25">
      <c r="C168" s="9">
        <v>1</v>
      </c>
      <c r="D168" s="4" t="s">
        <v>191</v>
      </c>
      <c r="E168" s="17">
        <v>1400</v>
      </c>
      <c r="F168" s="17">
        <f t="shared" si="10"/>
        <v>1400</v>
      </c>
    </row>
    <row r="169" spans="3:6" ht="15" hidden="1" customHeight="1" outlineLevel="2" x14ac:dyDescent="0.25">
      <c r="C169" s="9">
        <v>1</v>
      </c>
      <c r="D169" s="10" t="s">
        <v>192</v>
      </c>
      <c r="E169" s="17">
        <v>30</v>
      </c>
      <c r="F169" s="17">
        <f t="shared" si="10"/>
        <v>30</v>
      </c>
    </row>
    <row r="170" spans="3:6" ht="15" hidden="1" customHeight="1" outlineLevel="2" x14ac:dyDescent="0.25">
      <c r="C170" s="9">
        <v>2</v>
      </c>
      <c r="D170" s="10" t="s">
        <v>1034</v>
      </c>
      <c r="E170" s="17">
        <v>35</v>
      </c>
      <c r="F170" s="17">
        <f t="shared" si="10"/>
        <v>70</v>
      </c>
    </row>
    <row r="171" spans="3:6" ht="15" hidden="1" customHeight="1" outlineLevel="2" x14ac:dyDescent="0.25">
      <c r="C171" s="9">
        <v>1</v>
      </c>
      <c r="D171" s="10" t="s">
        <v>88</v>
      </c>
      <c r="E171" s="15">
        <v>150</v>
      </c>
      <c r="F171" s="17">
        <f t="shared" si="10"/>
        <v>150</v>
      </c>
    </row>
    <row r="172" spans="3:6" ht="15" hidden="1" customHeight="1" outlineLevel="2" x14ac:dyDescent="0.25">
      <c r="C172" s="9">
        <v>1</v>
      </c>
      <c r="D172" s="10" t="s">
        <v>193</v>
      </c>
      <c r="E172" s="15">
        <v>60</v>
      </c>
      <c r="F172" s="17">
        <f t="shared" si="10"/>
        <v>60</v>
      </c>
    </row>
    <row r="173" spans="3:6" ht="15" hidden="1" customHeight="1" outlineLevel="2" x14ac:dyDescent="0.25">
      <c r="C173" s="9">
        <v>1</v>
      </c>
      <c r="D173" s="10" t="s">
        <v>85</v>
      </c>
      <c r="E173" s="17">
        <v>150</v>
      </c>
      <c r="F173" s="17">
        <f t="shared" si="10"/>
        <v>150</v>
      </c>
    </row>
    <row r="174" spans="3:6" ht="15" hidden="1" customHeight="1" outlineLevel="2" x14ac:dyDescent="0.25">
      <c r="C174" s="9">
        <v>1</v>
      </c>
      <c r="D174" s="10" t="s">
        <v>1035</v>
      </c>
      <c r="E174" s="17">
        <v>200</v>
      </c>
      <c r="F174" s="17">
        <f t="shared" si="10"/>
        <v>200</v>
      </c>
    </row>
    <row r="175" spans="3:6" ht="15" hidden="1" customHeight="1" outlineLevel="2" x14ac:dyDescent="0.25">
      <c r="C175" s="9">
        <v>2</v>
      </c>
      <c r="D175" s="10" t="s">
        <v>1036</v>
      </c>
      <c r="E175" s="17">
        <v>10</v>
      </c>
      <c r="F175" s="17">
        <f t="shared" si="10"/>
        <v>20</v>
      </c>
    </row>
    <row r="176" spans="3:6" ht="15" hidden="1" customHeight="1" outlineLevel="2" x14ac:dyDescent="0.25">
      <c r="C176" s="9">
        <v>1</v>
      </c>
      <c r="D176" s="10" t="s">
        <v>1037</v>
      </c>
      <c r="E176" s="17">
        <v>40</v>
      </c>
      <c r="F176" s="17">
        <f t="shared" si="10"/>
        <v>40</v>
      </c>
    </row>
    <row r="177" spans="3:11" ht="15" hidden="1" customHeight="1" outlineLevel="2" x14ac:dyDescent="0.25">
      <c r="C177" s="9">
        <v>1</v>
      </c>
      <c r="D177" s="10" t="s">
        <v>1038</v>
      </c>
      <c r="E177" s="17">
        <v>7</v>
      </c>
      <c r="F177" s="17">
        <f t="shared" si="10"/>
        <v>7</v>
      </c>
    </row>
    <row r="178" spans="3:11" ht="15" hidden="1" customHeight="1" outlineLevel="2" x14ac:dyDescent="0.25">
      <c r="C178" s="9">
        <v>1</v>
      </c>
      <c r="D178" s="10" t="s">
        <v>1039</v>
      </c>
      <c r="E178" s="17">
        <v>15</v>
      </c>
      <c r="F178" s="17">
        <f t="shared" si="10"/>
        <v>15</v>
      </c>
    </row>
    <row r="179" spans="3:11" ht="15" hidden="1" customHeight="1" outlineLevel="2" x14ac:dyDescent="0.25">
      <c r="C179" s="9">
        <v>1</v>
      </c>
      <c r="D179" s="10" t="s">
        <v>1040</v>
      </c>
      <c r="E179" s="17">
        <v>20</v>
      </c>
      <c r="F179" s="17">
        <f t="shared" si="10"/>
        <v>20</v>
      </c>
    </row>
    <row r="180" spans="3:11" ht="15" hidden="1" customHeight="1" outlineLevel="1" collapsed="1" x14ac:dyDescent="0.25">
      <c r="C180" s="9"/>
      <c r="D180" s="4"/>
      <c r="E180" s="14"/>
      <c r="F180" s="13">
        <f>SUM(F167:F179)</f>
        <v>3362</v>
      </c>
    </row>
    <row r="181" spans="3:11" ht="15" hidden="1" customHeight="1" outlineLevel="1" x14ac:dyDescent="0.25"/>
    <row r="182" spans="3:11" ht="15" hidden="1" customHeight="1" outlineLevel="1" x14ac:dyDescent="0.25">
      <c r="C182" s="179" t="s">
        <v>12</v>
      </c>
      <c r="D182" s="179"/>
      <c r="E182" s="179"/>
    </row>
    <row r="183" spans="3:11" ht="17.25" collapsed="1" x14ac:dyDescent="0.4">
      <c r="F183" s="50">
        <f>F163+F180</f>
        <v>53362</v>
      </c>
    </row>
    <row r="186" spans="3:11" ht="15" customHeight="1" x14ac:dyDescent="0.25"/>
    <row r="187" spans="3:11" ht="15" customHeight="1" x14ac:dyDescent="0.25"/>
    <row r="188" spans="3:11" ht="15" customHeight="1" x14ac:dyDescent="0.25"/>
    <row r="189" spans="3:11" ht="15" customHeight="1" x14ac:dyDescent="0.25"/>
    <row r="190" spans="3:11" ht="15" customHeight="1" x14ac:dyDescent="0.25">
      <c r="C190" s="177" t="s">
        <v>885</v>
      </c>
      <c r="D190" s="178"/>
      <c r="E190" s="178"/>
      <c r="F190" s="178"/>
      <c r="G190" s="96"/>
      <c r="H190" s="96"/>
      <c r="I190" s="96"/>
      <c r="J190" s="96"/>
      <c r="K190" s="97"/>
    </row>
    <row r="191" spans="3:11" ht="15" customHeight="1" x14ac:dyDescent="0.25">
      <c r="C191" s="177"/>
      <c r="D191" s="178"/>
      <c r="E191" s="178"/>
      <c r="F191" s="178"/>
      <c r="G191" s="96"/>
      <c r="H191" s="96"/>
      <c r="I191" s="96"/>
      <c r="J191" s="96"/>
      <c r="K191" s="97"/>
    </row>
    <row r="192" spans="3:11" ht="15" customHeight="1" x14ac:dyDescent="0.25">
      <c r="C192" s="177"/>
      <c r="D192" s="178"/>
      <c r="E192" s="178"/>
      <c r="F192" s="178"/>
      <c r="G192" s="96"/>
      <c r="H192" s="96"/>
      <c r="I192" s="96"/>
      <c r="J192" s="96"/>
      <c r="K192" s="97"/>
    </row>
    <row r="193" spans="3:11" ht="15" customHeight="1" x14ac:dyDescent="0.25">
      <c r="C193" s="177"/>
      <c r="D193" s="178"/>
      <c r="E193" s="178"/>
      <c r="F193" s="178"/>
      <c r="G193" s="96"/>
      <c r="H193" s="96"/>
      <c r="I193" s="96"/>
      <c r="J193" s="96"/>
      <c r="K193" s="97"/>
    </row>
    <row r="194" spans="3:11" ht="15" customHeight="1" x14ac:dyDescent="0.25">
      <c r="C194" s="177"/>
      <c r="D194" s="178"/>
      <c r="E194" s="178"/>
      <c r="F194" s="178"/>
      <c r="G194" s="96"/>
      <c r="H194" s="96"/>
      <c r="I194" s="96"/>
      <c r="J194" s="96"/>
      <c r="K194" s="97"/>
    </row>
    <row r="195" spans="3:11" ht="15.75" thickBot="1" x14ac:dyDescent="0.3"/>
    <row r="196" spans="3:11" ht="19.5" customHeight="1" x14ac:dyDescent="0.25">
      <c r="C196" s="185" t="s">
        <v>19</v>
      </c>
      <c r="D196" s="186"/>
      <c r="E196" s="186"/>
      <c r="F196" s="187"/>
    </row>
    <row r="197" spans="3:11" ht="18.75" customHeight="1" thickBot="1" x14ac:dyDescent="0.3">
      <c r="C197" s="188"/>
      <c r="D197" s="189"/>
      <c r="E197" s="189"/>
      <c r="F197" s="190"/>
    </row>
    <row r="199" spans="3:11" x14ac:dyDescent="0.25">
      <c r="C199" s="162" t="s">
        <v>1053</v>
      </c>
      <c r="D199" s="165"/>
      <c r="E199" s="165"/>
      <c r="F199" s="183"/>
    </row>
    <row r="200" spans="3:11" ht="15" customHeight="1" x14ac:dyDescent="0.25"/>
    <row r="201" spans="3:11" ht="15" hidden="1" customHeight="1" outlineLevel="1" x14ac:dyDescent="0.25">
      <c r="C201" s="145" t="s">
        <v>53</v>
      </c>
      <c r="D201" s="146"/>
      <c r="E201" s="146"/>
    </row>
    <row r="202" spans="3:11" ht="15" hidden="1" customHeight="1" outlineLevel="2" x14ac:dyDescent="0.25">
      <c r="C202" s="8" t="s">
        <v>9</v>
      </c>
      <c r="D202" s="8" t="s">
        <v>10</v>
      </c>
      <c r="E202" s="8" t="s">
        <v>11</v>
      </c>
      <c r="F202" s="8" t="s">
        <v>12</v>
      </c>
    </row>
    <row r="203" spans="3:11" ht="15" hidden="1" customHeight="1" outlineLevel="2" x14ac:dyDescent="0.25">
      <c r="C203" s="9">
        <v>1</v>
      </c>
      <c r="D203" t="s">
        <v>888</v>
      </c>
      <c r="E203" s="17">
        <v>1200</v>
      </c>
      <c r="F203" s="17">
        <f t="shared" ref="F203:F207" si="11">$C203*$E203</f>
        <v>1200</v>
      </c>
    </row>
    <row r="204" spans="3:11" ht="15" hidden="1" customHeight="1" outlineLevel="2" x14ac:dyDescent="0.25">
      <c r="C204" s="9">
        <v>1</v>
      </c>
      <c r="D204" t="s">
        <v>889</v>
      </c>
      <c r="E204" s="17">
        <v>150</v>
      </c>
      <c r="F204" s="17">
        <f t="shared" si="11"/>
        <v>150</v>
      </c>
    </row>
    <row r="205" spans="3:11" hidden="1" outlineLevel="2" x14ac:dyDescent="0.25">
      <c r="C205" s="9">
        <v>1</v>
      </c>
      <c r="D205" t="s">
        <v>890</v>
      </c>
      <c r="E205" s="17">
        <v>150</v>
      </c>
      <c r="F205" s="17">
        <f t="shared" si="11"/>
        <v>150</v>
      </c>
    </row>
    <row r="206" spans="3:11" hidden="1" outlineLevel="2" x14ac:dyDescent="0.25">
      <c r="C206" s="9">
        <v>1</v>
      </c>
      <c r="D206" t="s">
        <v>891</v>
      </c>
      <c r="E206" s="17">
        <v>60</v>
      </c>
      <c r="F206" s="17">
        <f t="shared" si="11"/>
        <v>60</v>
      </c>
    </row>
    <row r="207" spans="3:11" hidden="1" outlineLevel="2" x14ac:dyDescent="0.25">
      <c r="C207" s="9">
        <v>1</v>
      </c>
      <c r="D207" t="s">
        <v>85</v>
      </c>
      <c r="E207" s="17">
        <v>150</v>
      </c>
      <c r="F207" s="17">
        <f t="shared" si="11"/>
        <v>150</v>
      </c>
    </row>
    <row r="208" spans="3:11" hidden="1" outlineLevel="1" collapsed="1" x14ac:dyDescent="0.25">
      <c r="C208" s="9"/>
      <c r="F208" s="11">
        <f>SUM(F203:F207)</f>
        <v>1710</v>
      </c>
    </row>
    <row r="209" spans="3:6" hidden="1" outlineLevel="1" x14ac:dyDescent="0.25"/>
    <row r="210" spans="3:6" hidden="1" outlineLevel="1" x14ac:dyDescent="0.25">
      <c r="C210" s="145" t="s">
        <v>55</v>
      </c>
      <c r="D210" s="146"/>
      <c r="E210" s="146"/>
    </row>
    <row r="211" spans="3:6" hidden="1" outlineLevel="2" x14ac:dyDescent="0.25">
      <c r="C211" s="8" t="s">
        <v>9</v>
      </c>
      <c r="D211" s="8" t="s">
        <v>10</v>
      </c>
      <c r="E211" s="8" t="s">
        <v>11</v>
      </c>
      <c r="F211" s="8" t="s">
        <v>12</v>
      </c>
    </row>
    <row r="212" spans="3:6" hidden="1" outlineLevel="2" x14ac:dyDescent="0.25">
      <c r="C212" s="9">
        <v>1</v>
      </c>
      <c r="D212" t="s">
        <v>882</v>
      </c>
      <c r="E212" s="17">
        <v>130</v>
      </c>
      <c r="F212" s="17">
        <f t="shared" ref="F212:F213" si="12">$C212*$E212</f>
        <v>130</v>
      </c>
    </row>
    <row r="213" spans="3:6" hidden="1" outlineLevel="2" x14ac:dyDescent="0.25">
      <c r="C213" s="9">
        <v>1</v>
      </c>
      <c r="D213" t="s">
        <v>353</v>
      </c>
      <c r="E213" s="17">
        <v>400</v>
      </c>
      <c r="F213" s="17">
        <f t="shared" si="12"/>
        <v>400</v>
      </c>
    </row>
    <row r="214" spans="3:6" hidden="1" outlineLevel="1" collapsed="1" x14ac:dyDescent="0.25">
      <c r="C214" s="9"/>
      <c r="F214" s="11">
        <f>SUM(F209:F213)</f>
        <v>530</v>
      </c>
    </row>
    <row r="215" spans="3:6" hidden="1" outlineLevel="1" x14ac:dyDescent="0.25">
      <c r="C215" s="9"/>
    </row>
    <row r="216" spans="3:6" hidden="1" outlineLevel="1" x14ac:dyDescent="0.25">
      <c r="C216" s="145" t="s">
        <v>287</v>
      </c>
      <c r="D216" s="146"/>
      <c r="E216" s="146"/>
    </row>
    <row r="217" spans="3:6" hidden="1" outlineLevel="2" x14ac:dyDescent="0.25">
      <c r="C217" s="8" t="s">
        <v>9</v>
      </c>
      <c r="D217" s="8" t="s">
        <v>10</v>
      </c>
      <c r="E217" s="8" t="s">
        <v>11</v>
      </c>
      <c r="F217" s="8" t="s">
        <v>12</v>
      </c>
    </row>
    <row r="218" spans="3:6" hidden="1" outlineLevel="2" x14ac:dyDescent="0.25">
      <c r="C218" s="9">
        <v>1</v>
      </c>
      <c r="D218" t="s">
        <v>243</v>
      </c>
      <c r="E218" s="17">
        <v>25</v>
      </c>
      <c r="F218" s="17">
        <f t="shared" ref="F218" si="13">$C218*$E218</f>
        <v>25</v>
      </c>
    </row>
    <row r="219" spans="3:6" hidden="1" outlineLevel="1" collapsed="1" x14ac:dyDescent="0.25">
      <c r="C219" s="9"/>
      <c r="F219" s="11">
        <f>SUM(F218)</f>
        <v>25</v>
      </c>
    </row>
    <row r="220" spans="3:6" hidden="1" outlineLevel="1" x14ac:dyDescent="0.25"/>
    <row r="221" spans="3:6" hidden="1" outlineLevel="1" x14ac:dyDescent="0.25">
      <c r="C221" s="145" t="s">
        <v>52</v>
      </c>
      <c r="D221" s="146"/>
      <c r="E221" s="146"/>
    </row>
    <row r="222" spans="3:6" hidden="1" outlineLevel="2" x14ac:dyDescent="0.25">
      <c r="C222" s="8" t="s">
        <v>9</v>
      </c>
      <c r="D222" s="8" t="s">
        <v>10</v>
      </c>
      <c r="E222" s="8" t="s">
        <v>11</v>
      </c>
      <c r="F222" s="8" t="s">
        <v>12</v>
      </c>
    </row>
    <row r="223" spans="3:6" hidden="1" outlineLevel="2" x14ac:dyDescent="0.25">
      <c r="C223" s="95">
        <v>50</v>
      </c>
      <c r="D223" t="s">
        <v>799</v>
      </c>
      <c r="E223" s="17">
        <v>2.5</v>
      </c>
      <c r="F223" s="17">
        <f t="shared" ref="F223" si="14">$C223*$E223</f>
        <v>125</v>
      </c>
    </row>
    <row r="224" spans="3:6" hidden="1" outlineLevel="1" collapsed="1" x14ac:dyDescent="0.25">
      <c r="C224" s="95"/>
      <c r="F224" s="11">
        <f>SUM(F223)</f>
        <v>125</v>
      </c>
    </row>
    <row r="225" spans="3:6" hidden="1" outlineLevel="1" x14ac:dyDescent="0.25"/>
    <row r="226" spans="3:6" hidden="1" outlineLevel="1" x14ac:dyDescent="0.25">
      <c r="C226" s="145" t="s">
        <v>48</v>
      </c>
      <c r="D226" s="146"/>
      <c r="E226" s="146"/>
    </row>
    <row r="227" spans="3:6" hidden="1" outlineLevel="2" x14ac:dyDescent="0.25">
      <c r="C227" s="8" t="s">
        <v>9</v>
      </c>
      <c r="D227" s="8" t="s">
        <v>10</v>
      </c>
      <c r="E227" s="8" t="s">
        <v>11</v>
      </c>
      <c r="F227" s="8" t="s">
        <v>12</v>
      </c>
    </row>
    <row r="228" spans="3:6" hidden="1" outlineLevel="2" x14ac:dyDescent="0.25">
      <c r="C228" s="9">
        <v>1</v>
      </c>
      <c r="D228" t="s">
        <v>344</v>
      </c>
      <c r="E228" s="12">
        <f>Sonstiges!F102</f>
        <v>1653.15</v>
      </c>
      <c r="F228" s="17">
        <f t="shared" ref="F228:F230" si="15">$C228*$E228</f>
        <v>1653.15</v>
      </c>
    </row>
    <row r="229" spans="3:6" hidden="1" outlineLevel="2" x14ac:dyDescent="0.25">
      <c r="C229" s="9">
        <v>2</v>
      </c>
      <c r="D229" t="s">
        <v>893</v>
      </c>
      <c r="E229" s="12">
        <v>20</v>
      </c>
      <c r="F229" s="17">
        <f t="shared" si="15"/>
        <v>40</v>
      </c>
    </row>
    <row r="230" spans="3:6" hidden="1" outlineLevel="2" x14ac:dyDescent="0.25">
      <c r="C230" s="9">
        <v>1</v>
      </c>
      <c r="D230" t="s">
        <v>892</v>
      </c>
      <c r="E230" s="12">
        <f>Sonstiges!F104</f>
        <v>0</v>
      </c>
      <c r="F230" s="17">
        <f t="shared" si="15"/>
        <v>0</v>
      </c>
    </row>
    <row r="231" spans="3:6" hidden="1" outlineLevel="1" collapsed="1" x14ac:dyDescent="0.25">
      <c r="C231" s="9"/>
      <c r="F231" s="11">
        <f>SUM(F228:F230)</f>
        <v>1693.15</v>
      </c>
    </row>
    <row r="232" spans="3:6" hidden="1" outlineLevel="1" x14ac:dyDescent="0.25"/>
    <row r="233" spans="3:6" hidden="1" outlineLevel="1" x14ac:dyDescent="0.25">
      <c r="C233" s="145" t="s">
        <v>51</v>
      </c>
      <c r="D233" s="146"/>
      <c r="E233" s="146"/>
    </row>
    <row r="234" spans="3:6" hidden="1" outlineLevel="2" x14ac:dyDescent="0.25">
      <c r="C234" s="8" t="s">
        <v>9</v>
      </c>
      <c r="D234" s="8" t="s">
        <v>10</v>
      </c>
      <c r="E234" s="8" t="s">
        <v>11</v>
      </c>
      <c r="F234" s="8" t="s">
        <v>12</v>
      </c>
    </row>
    <row r="235" spans="3:6" hidden="1" outlineLevel="2" x14ac:dyDescent="0.25">
      <c r="C235" s="9">
        <v>1</v>
      </c>
      <c r="D235" t="s">
        <v>894</v>
      </c>
      <c r="E235" s="12">
        <v>60</v>
      </c>
      <c r="F235" s="17">
        <f t="shared" ref="F235:F236" si="16">$C235*$E235</f>
        <v>60</v>
      </c>
    </row>
    <row r="236" spans="3:6" hidden="1" outlineLevel="2" x14ac:dyDescent="0.25">
      <c r="C236" s="9">
        <v>1</v>
      </c>
      <c r="D236" t="s">
        <v>895</v>
      </c>
      <c r="E236" s="12">
        <v>60</v>
      </c>
      <c r="F236" s="17">
        <f t="shared" si="16"/>
        <v>60</v>
      </c>
    </row>
    <row r="237" spans="3:6" hidden="1" outlineLevel="1" collapsed="1" x14ac:dyDescent="0.25">
      <c r="C237" s="9"/>
      <c r="F237" s="11">
        <f>SUM(F234:F236)</f>
        <v>120</v>
      </c>
    </row>
    <row r="238" spans="3:6" hidden="1" outlineLevel="1" x14ac:dyDescent="0.25">
      <c r="C238" s="9"/>
    </row>
    <row r="239" spans="3:6" hidden="1" outlineLevel="1" x14ac:dyDescent="0.25">
      <c r="C239" s="145" t="s">
        <v>896</v>
      </c>
      <c r="D239" s="146"/>
      <c r="E239" s="146"/>
    </row>
    <row r="240" spans="3:6" hidden="1" outlineLevel="2" x14ac:dyDescent="0.25">
      <c r="C240" s="8" t="s">
        <v>9</v>
      </c>
      <c r="D240" s="8" t="s">
        <v>10</v>
      </c>
      <c r="E240" s="8" t="s">
        <v>11</v>
      </c>
      <c r="F240" s="8" t="s">
        <v>12</v>
      </c>
    </row>
    <row r="241" spans="3:6" hidden="1" outlineLevel="2" x14ac:dyDescent="0.25">
      <c r="C241" s="9">
        <v>1</v>
      </c>
      <c r="D241" t="s">
        <v>62</v>
      </c>
      <c r="E241" s="12">
        <v>20</v>
      </c>
      <c r="F241" s="17">
        <f t="shared" ref="F241:F249" si="17">$C241*$E241</f>
        <v>20</v>
      </c>
    </row>
    <row r="242" spans="3:6" hidden="1" outlineLevel="2" x14ac:dyDescent="0.25">
      <c r="C242" s="9">
        <v>1</v>
      </c>
      <c r="D242" t="s">
        <v>897</v>
      </c>
      <c r="E242" s="12">
        <v>120</v>
      </c>
      <c r="F242" s="17">
        <f t="shared" si="17"/>
        <v>120</v>
      </c>
    </row>
    <row r="243" spans="3:6" hidden="1" outlineLevel="2" x14ac:dyDescent="0.25">
      <c r="C243" s="9">
        <v>1</v>
      </c>
      <c r="D243" t="s">
        <v>898</v>
      </c>
      <c r="E243" s="12">
        <v>300</v>
      </c>
      <c r="F243" s="17">
        <f t="shared" si="17"/>
        <v>300</v>
      </c>
    </row>
    <row r="244" spans="3:6" hidden="1" outlineLevel="2" x14ac:dyDescent="0.25">
      <c r="C244" s="9">
        <v>1</v>
      </c>
      <c r="D244" t="s">
        <v>899</v>
      </c>
      <c r="E244" s="12">
        <v>60</v>
      </c>
      <c r="F244" s="17">
        <f t="shared" si="17"/>
        <v>60</v>
      </c>
    </row>
    <row r="245" spans="3:6" hidden="1" outlineLevel="2" x14ac:dyDescent="0.25">
      <c r="C245" s="9">
        <v>1</v>
      </c>
      <c r="D245" t="s">
        <v>60</v>
      </c>
      <c r="E245" s="12">
        <v>20</v>
      </c>
      <c r="F245" s="17">
        <f t="shared" si="17"/>
        <v>20</v>
      </c>
    </row>
    <row r="246" spans="3:6" hidden="1" outlineLevel="2" x14ac:dyDescent="0.25">
      <c r="C246" s="9">
        <v>1</v>
      </c>
      <c r="D246" t="s">
        <v>900</v>
      </c>
      <c r="E246" s="12">
        <v>500</v>
      </c>
      <c r="F246" s="17">
        <f t="shared" si="17"/>
        <v>500</v>
      </c>
    </row>
    <row r="247" spans="3:6" hidden="1" outlineLevel="2" x14ac:dyDescent="0.25">
      <c r="C247" s="9">
        <v>1</v>
      </c>
      <c r="D247" t="s">
        <v>58</v>
      </c>
      <c r="E247" s="12">
        <v>5</v>
      </c>
      <c r="F247" s="17">
        <f t="shared" si="17"/>
        <v>5</v>
      </c>
    </row>
    <row r="248" spans="3:6" hidden="1" outlineLevel="2" x14ac:dyDescent="0.25">
      <c r="C248" s="9">
        <v>1</v>
      </c>
      <c r="D248" t="s">
        <v>56</v>
      </c>
      <c r="E248" s="12">
        <v>200</v>
      </c>
      <c r="F248" s="17">
        <f t="shared" si="17"/>
        <v>200</v>
      </c>
    </row>
    <row r="249" spans="3:6" hidden="1" outlineLevel="2" x14ac:dyDescent="0.25">
      <c r="C249" s="9">
        <v>1</v>
      </c>
      <c r="D249" t="s">
        <v>901</v>
      </c>
      <c r="E249" s="12">
        <v>70</v>
      </c>
      <c r="F249" s="17">
        <f t="shared" si="17"/>
        <v>70</v>
      </c>
    </row>
    <row r="250" spans="3:6" hidden="1" outlineLevel="1" collapsed="1" x14ac:dyDescent="0.25">
      <c r="C250" s="9"/>
      <c r="F250" s="11">
        <f>SUM(F241:F249)</f>
        <v>1295</v>
      </c>
    </row>
    <row r="251" spans="3:6" hidden="1" outlineLevel="1" x14ac:dyDescent="0.25">
      <c r="C251" s="9"/>
    </row>
    <row r="252" spans="3:6" hidden="1" outlineLevel="1" x14ac:dyDescent="0.25">
      <c r="C252" s="175" t="s">
        <v>12</v>
      </c>
      <c r="D252" s="176"/>
      <c r="E252" s="176"/>
    </row>
    <row r="253" spans="3:6" collapsed="1" x14ac:dyDescent="0.25">
      <c r="C253" s="9"/>
      <c r="F253" s="11">
        <f>SUM(F208,F214,F219,F224,F231,F237,F250)</f>
        <v>5498.15</v>
      </c>
    </row>
    <row r="255" spans="3:6" x14ac:dyDescent="0.25">
      <c r="C255" s="162" t="s">
        <v>1054</v>
      </c>
      <c r="D255" s="165"/>
      <c r="E255" s="165"/>
      <c r="F255" s="183"/>
    </row>
    <row r="257" spans="3:6" hidden="1" outlineLevel="1" x14ac:dyDescent="0.25">
      <c r="C257" s="145" t="s">
        <v>902</v>
      </c>
      <c r="D257" s="146"/>
      <c r="E257" s="146"/>
    </row>
    <row r="258" spans="3:6" hidden="1" outlineLevel="2" x14ac:dyDescent="0.25">
      <c r="C258" s="8" t="s">
        <v>9</v>
      </c>
      <c r="D258" s="8" t="s">
        <v>10</v>
      </c>
      <c r="E258" s="8" t="s">
        <v>11</v>
      </c>
      <c r="F258" s="8" t="s">
        <v>12</v>
      </c>
    </row>
    <row r="259" spans="3:6" hidden="1" outlineLevel="2" x14ac:dyDescent="0.25">
      <c r="C259" s="9">
        <v>1</v>
      </c>
      <c r="D259" t="s">
        <v>903</v>
      </c>
      <c r="E259" s="17">
        <v>1200</v>
      </c>
      <c r="F259" s="17">
        <f t="shared" ref="F259:F267" si="18">$C259*$E259</f>
        <v>1200</v>
      </c>
    </row>
    <row r="260" spans="3:6" hidden="1" outlineLevel="2" x14ac:dyDescent="0.25">
      <c r="C260" s="9">
        <v>1</v>
      </c>
      <c r="D260" t="s">
        <v>351</v>
      </c>
      <c r="E260" s="17">
        <v>150</v>
      </c>
      <c r="F260" s="17">
        <f t="shared" si="18"/>
        <v>150</v>
      </c>
    </row>
    <row r="261" spans="3:6" hidden="1" outlineLevel="2" x14ac:dyDescent="0.25">
      <c r="C261" s="9">
        <v>1</v>
      </c>
      <c r="D261" t="s">
        <v>904</v>
      </c>
      <c r="E261" s="17">
        <v>40</v>
      </c>
      <c r="F261" s="17">
        <f t="shared" si="18"/>
        <v>40</v>
      </c>
    </row>
    <row r="262" spans="3:6" hidden="1" outlineLevel="2" x14ac:dyDescent="0.25">
      <c r="C262" s="9">
        <v>1</v>
      </c>
      <c r="D262" t="s">
        <v>905</v>
      </c>
      <c r="E262" s="17">
        <v>100</v>
      </c>
      <c r="F262" s="17">
        <f t="shared" si="18"/>
        <v>100</v>
      </c>
    </row>
    <row r="263" spans="3:6" hidden="1" outlineLevel="2" x14ac:dyDescent="0.25">
      <c r="C263" s="9">
        <v>1</v>
      </c>
      <c r="D263" t="s">
        <v>906</v>
      </c>
      <c r="E263" s="17">
        <v>500</v>
      </c>
      <c r="F263" s="17">
        <f t="shared" si="18"/>
        <v>500</v>
      </c>
    </row>
    <row r="264" spans="3:6" hidden="1" outlineLevel="2" x14ac:dyDescent="0.25">
      <c r="C264" s="9">
        <v>1</v>
      </c>
      <c r="D264" t="s">
        <v>344</v>
      </c>
      <c r="E264" s="17">
        <f>Sonstiges!F102</f>
        <v>1653.15</v>
      </c>
      <c r="F264" s="17">
        <f t="shared" si="18"/>
        <v>1653.15</v>
      </c>
    </row>
    <row r="265" spans="3:6" hidden="1" outlineLevel="2" x14ac:dyDescent="0.25">
      <c r="C265" s="9">
        <v>1</v>
      </c>
      <c r="D265" t="s">
        <v>1049</v>
      </c>
      <c r="E265" s="17">
        <v>2000</v>
      </c>
      <c r="F265" s="17">
        <f t="shared" si="18"/>
        <v>2000</v>
      </c>
    </row>
    <row r="266" spans="3:6" hidden="1" outlineLevel="2" x14ac:dyDescent="0.25">
      <c r="C266" s="9">
        <v>50</v>
      </c>
      <c r="D266" t="s">
        <v>799</v>
      </c>
      <c r="E266" s="17">
        <v>2.5</v>
      </c>
      <c r="F266" s="17">
        <f t="shared" si="18"/>
        <v>125</v>
      </c>
    </row>
    <row r="267" spans="3:6" hidden="1" outlineLevel="2" x14ac:dyDescent="0.25">
      <c r="C267" s="9">
        <v>1</v>
      </c>
      <c r="D267" t="s">
        <v>907</v>
      </c>
      <c r="E267" s="17">
        <v>60</v>
      </c>
      <c r="F267" s="17">
        <f t="shared" si="18"/>
        <v>60</v>
      </c>
    </row>
    <row r="268" spans="3:6" hidden="1" outlineLevel="1" collapsed="1" x14ac:dyDescent="0.25">
      <c r="F268" s="11">
        <f>SUM(F259:F267)</f>
        <v>5828.15</v>
      </c>
    </row>
    <row r="269" spans="3:6" hidden="1" outlineLevel="1" x14ac:dyDescent="0.25"/>
    <row r="270" spans="3:6" hidden="1" outlineLevel="1" x14ac:dyDescent="0.25">
      <c r="C270" s="175" t="s">
        <v>12</v>
      </c>
      <c r="D270" s="176"/>
      <c r="E270" s="176"/>
    </row>
    <row r="271" spans="3:6" collapsed="1" x14ac:dyDescent="0.25">
      <c r="F271" s="11">
        <f>SUM(F268)</f>
        <v>5828.15</v>
      </c>
    </row>
    <row r="273" spans="3:7" ht="15.75" thickBot="1" x14ac:dyDescent="0.3"/>
    <row r="274" spans="3:7" ht="19.5" customHeight="1" x14ac:dyDescent="0.25">
      <c r="C274" s="191" t="s">
        <v>769</v>
      </c>
      <c r="D274" s="192"/>
      <c r="E274" s="192"/>
      <c r="F274" s="193"/>
    </row>
    <row r="275" spans="3:7" ht="15.75" thickBot="1" x14ac:dyDescent="0.3">
      <c r="C275" s="194"/>
      <c r="D275" s="195"/>
      <c r="E275" s="195"/>
      <c r="F275" s="196"/>
    </row>
    <row r="277" spans="3:7" hidden="1" outlineLevel="1" x14ac:dyDescent="0.25">
      <c r="C277" s="153" t="s">
        <v>593</v>
      </c>
      <c r="D277" s="153"/>
      <c r="E277" s="153"/>
    </row>
    <row r="278" spans="3:7" hidden="1" outlineLevel="2" x14ac:dyDescent="0.25">
      <c r="C278" s="8" t="s">
        <v>9</v>
      </c>
      <c r="D278" s="8" t="s">
        <v>10</v>
      </c>
      <c r="E278" s="8" t="s">
        <v>11</v>
      </c>
      <c r="F278" s="8" t="s">
        <v>12</v>
      </c>
    </row>
    <row r="279" spans="3:7" hidden="1" outlineLevel="2" x14ac:dyDescent="0.25">
      <c r="C279" s="100">
        <v>2</v>
      </c>
      <c r="D279" t="s">
        <v>429</v>
      </c>
      <c r="E279" s="12">
        <v>30</v>
      </c>
      <c r="F279" s="12">
        <f>$C279*$E279</f>
        <v>60</v>
      </c>
    </row>
    <row r="280" spans="3:7" hidden="1" outlineLevel="1" collapsed="1" x14ac:dyDescent="0.25">
      <c r="E280" s="12"/>
      <c r="F280" s="24">
        <f>(SUM(F279:F279)/2)</f>
        <v>30</v>
      </c>
    </row>
    <row r="281" spans="3:7" hidden="1" outlineLevel="1" x14ac:dyDescent="0.25">
      <c r="C281" s="184"/>
      <c r="D281" s="184"/>
      <c r="E281" s="184"/>
      <c r="F281" s="51"/>
    </row>
    <row r="282" spans="3:7" hidden="1" outlineLevel="1" x14ac:dyDescent="0.25">
      <c r="C282" s="153" t="s">
        <v>746</v>
      </c>
      <c r="D282" s="153"/>
      <c r="E282" s="153"/>
    </row>
    <row r="283" spans="3:7" hidden="1" outlineLevel="1" x14ac:dyDescent="0.25">
      <c r="D283" s="103"/>
      <c r="E283" s="103"/>
      <c r="F283" s="24">
        <f>F149</f>
        <v>199.59666666666666</v>
      </c>
    </row>
    <row r="284" spans="3:7" hidden="1" outlineLevel="1" x14ac:dyDescent="0.25"/>
    <row r="285" spans="3:7" hidden="1" outlineLevel="1" x14ac:dyDescent="0.25">
      <c r="C285" s="175" t="s">
        <v>12</v>
      </c>
      <c r="D285" s="175"/>
      <c r="E285" s="175"/>
      <c r="F285" s="175"/>
    </row>
    <row r="286" spans="3:7" ht="17.25" collapsed="1" x14ac:dyDescent="0.4">
      <c r="G286" s="67">
        <f>SUM(F280,F283)</f>
        <v>229.59666666666666</v>
      </c>
    </row>
  </sheetData>
  <mergeCells count="42">
    <mergeCell ref="C281:E281"/>
    <mergeCell ref="C282:E282"/>
    <mergeCell ref="C285:F285"/>
    <mergeCell ref="C196:F197"/>
    <mergeCell ref="C274:F275"/>
    <mergeCell ref="C277:E277"/>
    <mergeCell ref="C221:E221"/>
    <mergeCell ref="C226:E226"/>
    <mergeCell ref="C233:E233"/>
    <mergeCell ref="C199:F199"/>
    <mergeCell ref="C255:F255"/>
    <mergeCell ref="C201:E201"/>
    <mergeCell ref="C270:E270"/>
    <mergeCell ref="C257:E257"/>
    <mergeCell ref="C95:E95"/>
    <mergeCell ref="H95:J95"/>
    <mergeCell ref="C101:E101"/>
    <mergeCell ref="H101:J101"/>
    <mergeCell ref="C165:E165"/>
    <mergeCell ref="C160:E160"/>
    <mergeCell ref="H104:J104"/>
    <mergeCell ref="C6:K10"/>
    <mergeCell ref="C15:E15"/>
    <mergeCell ref="C13:F13"/>
    <mergeCell ref="H13:K13"/>
    <mergeCell ref="H15:J15"/>
    <mergeCell ref="H30:J30"/>
    <mergeCell ref="H39:J39"/>
    <mergeCell ref="H50:J50"/>
    <mergeCell ref="H65:J65"/>
    <mergeCell ref="C252:E252"/>
    <mergeCell ref="C239:E239"/>
    <mergeCell ref="C190:F194"/>
    <mergeCell ref="C154:F158"/>
    <mergeCell ref="C30:E30"/>
    <mergeCell ref="C39:E39"/>
    <mergeCell ref="C50:E50"/>
    <mergeCell ref="C65:E65"/>
    <mergeCell ref="C210:E210"/>
    <mergeCell ref="C216:E216"/>
    <mergeCell ref="C104:E104"/>
    <mergeCell ref="C182:E18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85D41-0760-4DE8-89C8-D47AFC3C4B75}">
  <dimension ref="A1:A2"/>
  <sheetViews>
    <sheetView workbookViewId="0">
      <selection activeCell="A5" sqref="A5"/>
    </sheetView>
  </sheetViews>
  <sheetFormatPr baseColWidth="10" defaultRowHeight="15" x14ac:dyDescent="0.25"/>
  <cols>
    <col min="1" max="1" width="131.28515625" customWidth="1"/>
  </cols>
  <sheetData>
    <row r="1" spans="1:1" x14ac:dyDescent="0.25">
      <c r="A1" s="1" t="s">
        <v>1057</v>
      </c>
    </row>
    <row r="2" spans="1:1" x14ac:dyDescent="0.25">
      <c r="A2" s="1" t="s">
        <v>1058</v>
      </c>
    </row>
  </sheetData>
  <pageMargins left="0.7" right="0.7" top="0.78740157499999996" bottom="0.78740157499999996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Gesamtkosten</vt:lpstr>
      <vt:lpstr>Modul Führung</vt:lpstr>
      <vt:lpstr>Modul Sanitätsdienst</vt:lpstr>
      <vt:lpstr>Modul Betreuungsdienst</vt:lpstr>
      <vt:lpstr>Modul Verpflegungsdienst</vt:lpstr>
      <vt:lpstr>Personalkosten</vt:lpstr>
      <vt:lpstr>Sonstiges</vt:lpstr>
      <vt:lpstr>Information - Bitte beachten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2024-05-31T14:28:48Z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216 216 3840 2160</vt:lpwstr>
  </property>
</Properties>
</file>